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Linen Inventory" sheetId="2" state="visible" r:id="rId2"/>
    <sheet xmlns:r="http://schemas.openxmlformats.org/officeDocument/2006/relationships" name="Linen Transactions" sheetId="3" state="visible" r:id="rId3"/>
    <sheet xmlns:r="http://schemas.openxmlformats.org/officeDocument/2006/relationships" name="Instructions" sheetId="4" state="visible" r:id="rId4"/>
  </sheets>
  <definedNames>
    <definedName name="_xlnm.Print_Area" localSheetId="0">'Dashboard'!$A$1:$R$40</definedName>
    <definedName name="_xlnm._FilterDatabase" localSheetId="1" hidden="1">'Linen Inventory'!$A$5:$AA$205</definedName>
    <definedName name="_xlnm.Print_Area" localSheetId="1">'Linen Inventory'!$A$1:$AA$205</definedName>
    <definedName name="_xlnm._FilterDatabase" localSheetId="2" hidden="1">'Linen Transactions'!$A$5:$N$205</definedName>
    <definedName name="_xlnm.Print_Area" localSheetId="2">'Linen Transactions'!$A$1:$N$205</definedName>
    <definedName name="_xlnm.Print_Area" localSheetId="3">'Instructions'!$A$1:$F$55</definedName>
  </definedNames>
  <calcPr calcId="124519" calcMode="auto" fullCalcOnLoad="1" forceFullCalc="1"/>
</workbook>
</file>

<file path=xl/styles.xml><?xml version="1.0" encoding="utf-8"?>
<styleSheet xmlns="http://schemas.openxmlformats.org/spreadsheetml/2006/main">
  <numFmts count="3">
    <numFmt numFmtId="164" formatCode="m/d/yyyy"/>
    <numFmt numFmtId="165" formatCode="$#,##0.00"/>
    <numFmt numFmtId="166" formatCode="#,##0;[Red]-#,##0"/>
  </numFmts>
  <fonts count="8">
    <font>
      <name val="Calibri"/>
      <family val="2"/>
      <color theme="1"/>
      <sz val="11"/>
      <scheme val="minor"/>
    </font>
    <font>
      <name val="Calibri"/>
      <b val="1"/>
      <color rgb="00FFFFFF"/>
      <sz val="18"/>
    </font>
    <font>
      <name val="Calibri"/>
      <b val="1"/>
      <color rgb="00243746"/>
      <sz val="10"/>
    </font>
    <font>
      <name val="Calibri"/>
      <i val="1"/>
      <color rgb="0044546A"/>
      <sz val="11"/>
    </font>
    <font>
      <name val="Calibri"/>
      <b val="1"/>
      <color rgb="00FFFFFF"/>
      <sz val="10"/>
    </font>
    <font>
      <name val="Calibri"/>
      <b val="1"/>
      <color rgb="0017324D"/>
      <sz val="16"/>
    </font>
    <font>
      <name val="Calibri"/>
      <b val="1"/>
      <color rgb="00FFFFFF"/>
      <sz val="11"/>
    </font>
    <font>
      <name val="Calibri"/>
      <color rgb="00243746"/>
      <sz val="10"/>
    </font>
  </fonts>
  <fills count="8">
    <fill>
      <patternFill/>
    </fill>
    <fill>
      <patternFill patternType="gray125"/>
    </fill>
    <fill>
      <patternFill patternType="solid">
        <fgColor rgb="0017324D"/>
      </patternFill>
    </fill>
    <fill>
      <patternFill patternType="solid">
        <fgColor rgb="00FFF1CE"/>
      </patternFill>
    </fill>
    <fill>
      <patternFill patternType="solid">
        <fgColor rgb="00E7F0F5"/>
      </patternFill>
    </fill>
    <fill>
      <patternFill patternType="solid">
        <fgColor rgb="002B5D74"/>
      </patternFill>
    </fill>
    <fill>
      <patternFill patternType="solid">
        <fgColor rgb="00FFFFFF"/>
      </patternFill>
    </fill>
    <fill>
      <patternFill patternType="solid">
        <fgColor rgb="00F2F7F8"/>
      </patternFill>
    </fill>
  </fills>
  <borders count="10">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style="thin">
        <color rgb="00C7D5E0"/>
      </right>
      <top style="thin">
        <color rgb="00C7D5E0"/>
      </top>
      <bottom style="thin">
        <color rgb="00C7D5E0"/>
      </bottom>
      <diagonal/>
    </border>
    <border>
      <left style="thin">
        <color rgb="00C7D5E0"/>
      </left>
      <right/>
      <top/>
      <bottom/>
      <diagonal/>
    </border>
    <border>
      <left/>
      <right style="thin">
        <color rgb="00C7D5E0"/>
      </right>
      <top/>
      <bottom/>
      <diagonal/>
    </border>
    <border>
      <left style="thin">
        <color rgb="00C7D5E0"/>
      </left>
      <right/>
      <top/>
      <bottom style="thin">
        <color rgb="00C7D5E0"/>
      </bottom>
      <diagonal/>
    </border>
    <border>
      <left/>
      <right style="thin">
        <color rgb="00C7D5E0"/>
      </right>
      <top/>
      <bottom style="thin">
        <color rgb="00C7D5E0"/>
      </bottom>
      <diagonal/>
    </border>
    <border>
      <left/>
      <right/>
      <top style="thin">
        <color rgb="00C7D5E0"/>
      </top>
      <bottom style="thin">
        <color rgb="00C7D5E0"/>
      </bottom>
      <diagonal/>
    </border>
  </borders>
  <cellStyleXfs count="1">
    <xf numFmtId="0" fontId="0" fillId="0" borderId="0"/>
  </cellStyleXfs>
  <cellXfs count="51">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left" vertical="center" wrapText="1"/>
    </xf>
    <xf numFmtId="0" fontId="0" fillId="3" borderId="1" applyAlignment="1" pivotButton="0" quotePrefix="0" xfId="0">
      <alignment horizontal="left" vertical="center" wrapText="1"/>
    </xf>
    <xf numFmtId="0" fontId="4" fillId="5" borderId="1" applyAlignment="1" pivotButton="0" quotePrefix="0" xfId="0">
      <alignment horizontal="center" vertical="center" wrapText="1"/>
    </xf>
    <xf numFmtId="0" fontId="0" fillId="0" borderId="1" pivotButton="0" quotePrefix="0" xfId="0"/>
    <xf numFmtId="164" fontId="0" fillId="3" borderId="1" applyAlignment="1" pivotButton="0" quotePrefix="0" xfId="0">
      <alignment horizontal="left" vertical="center" wrapText="1"/>
    </xf>
    <xf numFmtId="3" fontId="5" fillId="6" borderId="1" applyAlignment="1" pivotButton="0" quotePrefix="0" xfId="0">
      <alignment horizontal="center" vertical="center" wrapText="1"/>
    </xf>
    <xf numFmtId="165" fontId="5" fillId="6" borderId="1" applyAlignment="1" pivotButton="0" quotePrefix="0" xfId="0">
      <alignment horizontal="center" vertical="center" wrapText="1"/>
    </xf>
    <xf numFmtId="9" fontId="0" fillId="3" borderId="1" applyAlignment="1" pivotButton="0" quotePrefix="0" xfId="0">
      <alignment horizontal="left" vertical="center" wrapText="1"/>
    </xf>
    <xf numFmtId="3" fontId="0" fillId="3" borderId="1" applyAlignment="1" pivotButton="0" quotePrefix="0" xfId="0">
      <alignment horizontal="left" vertical="center" wrapText="1"/>
    </xf>
    <xf numFmtId="165" fontId="0" fillId="3" borderId="1" applyAlignment="1" pivotButton="0" quotePrefix="0" xfId="0">
      <alignment horizontal="left" vertical="center" wrapText="1"/>
    </xf>
    <xf numFmtId="0" fontId="2" fillId="0" borderId="1" pivotButton="0" quotePrefix="0" xfId="0"/>
    <xf numFmtId="165" fontId="0" fillId="4" borderId="1" applyAlignment="1" pivotButton="0" quotePrefix="0" xfId="0">
      <alignment horizontal="right" vertical="center"/>
    </xf>
    <xf numFmtId="0" fontId="3" fillId="0" borderId="0" applyAlignment="1" pivotButton="0" quotePrefix="0" xfId="0">
      <alignment horizontal="left" vertical="center" wrapText="1"/>
    </xf>
    <xf numFmtId="0" fontId="6" fillId="2" borderId="1" applyAlignment="1" pivotButton="0" quotePrefix="0" xfId="0">
      <alignment horizontal="center" vertical="center" wrapText="1"/>
    </xf>
    <xf numFmtId="0" fontId="0" fillId="7" borderId="1" applyAlignment="1" pivotButton="0" quotePrefix="0" xfId="0">
      <alignment horizontal="left" vertical="center" wrapText="1"/>
    </xf>
    <xf numFmtId="3" fontId="0" fillId="7" borderId="1" applyAlignment="1" pivotButton="0" quotePrefix="0" xfId="0">
      <alignment horizontal="center" vertical="center" wrapText="1"/>
    </xf>
    <xf numFmtId="3" fontId="0" fillId="7" borderId="1" applyAlignment="1" pivotButton="0" quotePrefix="0" xfId="0">
      <alignment horizontal="right" vertical="center"/>
    </xf>
    <xf numFmtId="165" fontId="0" fillId="7" borderId="1" applyAlignment="1" pivotButton="0" quotePrefix="0" xfId="0">
      <alignment horizontal="right" vertical="center"/>
    </xf>
    <xf numFmtId="0" fontId="0" fillId="6" borderId="1" applyAlignment="1" pivotButton="0" quotePrefix="0" xfId="0">
      <alignment horizontal="left" vertical="center" wrapText="1"/>
    </xf>
    <xf numFmtId="3" fontId="0" fillId="6" borderId="1" applyAlignment="1" pivotButton="0" quotePrefix="0" xfId="0">
      <alignment horizontal="center" vertical="center" wrapText="1"/>
    </xf>
    <xf numFmtId="3" fontId="0" fillId="6" borderId="1" applyAlignment="1" pivotButton="0" quotePrefix="0" xfId="0">
      <alignment horizontal="right" vertical="center"/>
    </xf>
    <xf numFmtId="165" fontId="0" fillId="6" borderId="1" applyAlignment="1" pivotButton="0" quotePrefix="0" xfId="0">
      <alignment horizontal="right" vertical="center"/>
    </xf>
    <xf numFmtId="0" fontId="7" fillId="3" borderId="1" applyAlignment="1" pivotButton="0" quotePrefix="0" xfId="0">
      <alignment horizontal="center" vertical="center" wrapText="1"/>
    </xf>
    <xf numFmtId="0" fontId="7" fillId="3" borderId="1" applyAlignment="1" pivotButton="0" quotePrefix="0" xfId="0">
      <alignment horizontal="left" vertical="center" wrapText="1"/>
    </xf>
    <xf numFmtId="165" fontId="7" fillId="3" borderId="1" applyAlignment="1" pivotButton="0" quotePrefix="0" xfId="0">
      <alignment horizontal="center" vertical="center" wrapText="1"/>
    </xf>
    <xf numFmtId="166" fontId="7" fillId="3" borderId="1" applyAlignment="1" pivotButton="0" quotePrefix="0" xfId="0">
      <alignment horizontal="center" vertical="center" wrapText="1"/>
    </xf>
    <xf numFmtId="164" fontId="7" fillId="3" borderId="1" applyAlignment="1" pivotButton="0" quotePrefix="0" xfId="0">
      <alignment horizontal="center" vertical="center" wrapText="1"/>
    </xf>
    <xf numFmtId="166" fontId="7" fillId="4" borderId="1" applyAlignment="1" pivotButton="0" quotePrefix="0" xfId="0">
      <alignment horizontal="center" vertical="center" wrapText="1"/>
    </xf>
    <xf numFmtId="165" fontId="7" fillId="4" borderId="1" applyAlignment="1" pivotButton="0" quotePrefix="0" xfId="0">
      <alignment horizontal="center" vertical="center" wrapText="1"/>
    </xf>
    <xf numFmtId="0" fontId="7" fillId="4" borderId="1" applyAlignment="1" pivotButton="0" quotePrefix="0" xfId="0">
      <alignment horizontal="center" vertical="center" wrapText="1"/>
    </xf>
    <xf numFmtId="0" fontId="7" fillId="4" borderId="1" applyAlignment="1" pivotButton="0" quotePrefix="0" xfId="0">
      <alignment horizontal="left" vertical="center" wrapText="1"/>
    </xf>
    <xf numFmtId="0" fontId="4" fillId="5" borderId="1" applyAlignment="1" pivotButton="0" quotePrefix="0" xfId="0">
      <alignment horizontal="left" vertical="center" wrapText="1"/>
    </xf>
    <xf numFmtId="0" fontId="0" fillId="6" borderId="0" pivotButton="0" quotePrefix="0" xfId="0"/>
    <xf numFmtId="0" fontId="7" fillId="6" borderId="1" applyAlignment="1" pivotButton="0" quotePrefix="0" xfId="0">
      <alignment horizontal="left" vertical="top" wrapText="1"/>
    </xf>
    <xf numFmtId="0" fontId="7" fillId="7" borderId="1" applyAlignment="1" pivotButton="0" quotePrefix="0" xfId="0">
      <alignment horizontal="left" vertical="top" wrapText="1"/>
    </xf>
    <xf numFmtId="0" fontId="4" fillId="5" borderId="1" pivotButton="0" quotePrefix="0" xfId="0"/>
    <xf numFmtId="0" fontId="0" fillId="6" borderId="1" applyAlignment="1" pivotButton="0" quotePrefix="0" xfId="0">
      <alignment horizontal="center" vertical="center" wrapText="1"/>
    </xf>
    <xf numFmtId="0" fontId="0" fillId="7" borderId="1" applyAlignment="1" pivotButton="0" quotePrefix="0" xfId="0">
      <alignment horizontal="center" vertical="center" wrapText="1"/>
    </xf>
    <xf numFmtId="0" fontId="0" fillId="0" borderId="1" applyAlignment="1" pivotButton="0" quotePrefix="0" xfId="0">
      <alignment horizontal="left" vertical="top" wrapText="1"/>
    </xf>
    <xf numFmtId="0" fontId="0" fillId="7" borderId="1" applyAlignment="1" pivotButton="0" quotePrefix="0" xfId="0">
      <alignment horizontal="left" vertical="top" wrapText="1"/>
    </xf>
    <xf numFmtId="0" fontId="0" fillId="6" borderId="1" applyAlignment="1" pivotButton="0" quotePrefix="0" xfId="0">
      <alignment horizontal="left" vertical="top" wrapText="1"/>
    </xf>
    <xf numFmtId="0" fontId="0" fillId="3" borderId="1" applyAlignment="1" pivotButton="0" quotePrefix="0" xfId="0">
      <alignment horizontal="left" vertical="top" wrapText="1"/>
    </xf>
    <xf numFmtId="0" fontId="0" fillId="0" borderId="9" pivotButton="0" quotePrefix="0" xfId="0"/>
    <xf numFmtId="0" fontId="0" fillId="0" borderId="4" pivotButton="0" quotePrefix="0" xfId="0"/>
    <xf numFmtId="0" fontId="0" fillId="0" borderId="3" pivotButton="0" quotePrefix="0" xfId="0"/>
    <xf numFmtId="0" fontId="0" fillId="0" borderId="7" pivotButton="0" quotePrefix="0" xfId="0"/>
    <xf numFmtId="0" fontId="0" fillId="0" borderId="8" pivotButton="0" quotePrefix="0" xfId="0"/>
    <xf numFmtId="166" fontId="7" fillId="3" borderId="1" applyAlignment="1" pivotButton="0" quotePrefix="0" xfId="0">
      <alignment horizontal="center" vertical="center" wrapText="1"/>
    </xf>
    <xf numFmtId="166" fontId="7" fillId="4" borderId="1" applyAlignment="1" pivotButton="0" quotePrefix="0" xfId="0">
      <alignment horizontal="center" vertical="center" wrapText="1"/>
    </xf>
  </cellXfs>
  <cellStyles count="1">
    <cellStyle name="Normal" xfId="0" builtinId="0" hidden="0"/>
  </cellStyles>
  <dxfs count="8">
    <dxf>
      <font>
        <name val="Calibri"/>
        <b val="1"/>
        <color rgb="00C73939"/>
        <sz val="10"/>
      </font>
      <fill>
        <patternFill patternType="solid">
          <fgColor rgb="00F8D7DA"/>
        </patternFill>
      </fill>
    </dxf>
    <dxf>
      <fill>
        <patternFill patternType="solid">
          <fgColor rgb="00FCE4D6"/>
        </patternFill>
      </fill>
    </dxf>
    <dxf>
      <font>
        <name val="Calibri"/>
        <b val="1"/>
        <color rgb="00147D64"/>
        <sz val="10"/>
      </font>
      <fill>
        <patternFill patternType="solid">
          <fgColor rgb="00DDEFE8"/>
        </patternFill>
      </fill>
    </dxf>
    <dxf>
      <fill>
        <patternFill patternType="solid">
          <fgColor rgb="00D9E1E8"/>
        </patternFill>
      </fill>
    </dxf>
    <dxf>
      <font>
        <name val="Calibri"/>
        <color rgb="00FFFFFF"/>
        <sz val="10"/>
      </font>
      <fill>
        <patternFill patternType="solid">
          <fgColor rgb="00C73939"/>
        </patternFill>
      </fill>
    </dxf>
    <dxf>
      <fill>
        <patternFill patternType="solid">
          <fgColor rgb="00FFE699"/>
        </patternFill>
      </fill>
    </dxf>
    <dxf>
      <fill>
        <patternFill patternType="solid">
          <fgColor rgb="00F8D7DA"/>
        </patternFill>
      </fill>
    </dxf>
    <dxf>
      <fill>
        <patternFill patternType="solid">
          <fgColor rgb="00DDEF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Replacement Value by Linen Category</a:t>
            </a:r>
          </a:p>
        </rich>
      </tx>
    </title>
    <plotArea>
      <barChart>
        <barDir val="col"/>
        <grouping val="clustered"/>
        <ser>
          <idx val="0"/>
          <order val="0"/>
          <tx>
            <strRef>
              <f>'Dashboard'!G12</f>
            </strRef>
          </tx>
          <spPr>
            <a:solidFill xmlns:a="http://schemas.openxmlformats.org/drawingml/2006/main">
              <a:srgbClr val="2B5D74"/>
            </a:solidFill>
            <a:ln xmlns:a="http://schemas.openxmlformats.org/drawingml/2006/main">
              <a:solidFill>
                <a:srgbClr val="17324D"/>
              </a:solidFill>
              <a:prstDash val="solid"/>
            </a:ln>
          </spPr>
          <cat>
            <numRef>
              <f>'Dashboard'!$E$13:$E$20</f>
            </numRef>
          </cat>
          <val>
            <numRef>
              <f>'Dashboard'!$G$13:$G$20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Linen 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Replacement Value ($)</a:t>
                </a:r>
              </a:p>
            </rich>
          </tx>
        </title>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Current Stock Status</a:t>
            </a:r>
          </a:p>
        </rich>
      </tx>
    </title>
    <plotArea>
      <doughnutChart>
        <varyColors val="1"/>
        <ser>
          <idx val="0"/>
          <order val="0"/>
          <tx>
            <strRef>
              <f>'Dashboard'!B12</f>
            </strRef>
          </tx>
          <spPr>
            <a:ln xmlns:a="http://schemas.openxmlformats.org/drawingml/2006/main">
              <a:prstDash val="solid"/>
            </a:ln>
          </spPr>
          <cat>
            <numRef>
              <f>'Dashboard'!$A$13:$A$15</f>
            </numRef>
          </cat>
          <val>
            <numRef>
              <f>'Dashboard'!$B$13:$B$15</f>
            </numRef>
          </val>
        </ser>
        <dLbls>
          <showLegendKey val="0"/>
          <showVal val="0"/>
          <showCatName val="0"/>
        </dLbls>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11</row>
      <rowOff>0</rowOff>
    </from>
    <ext cx="52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26</row>
      <rowOff>0</rowOff>
    </from>
    <ext cx="522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LinenInventoryTable" displayName="LinenInventoryTable" ref="A5:AA205" headerRowCount="1">
  <autoFilter ref="A5:AA205"/>
  <tableColumns count="27">
    <tableColumn id="1" name="Item ID"/>
    <tableColumn id="2" name="Category"/>
    <tableColumn id="3" name="Linen Description"/>
    <tableColumn id="4" name="Size or Specification"/>
    <tableColumn id="5" name="Primary Storage Location"/>
    <tableColumn id="6" name="Unit of Measure"/>
    <tableColumn id="7" name="Preferred Supplier"/>
    <tableColumn id="8" name="Active Item"/>
    <tableColumn id="9" name="Unit Replacement Cost"/>
    <tableColumn id="10" name="Par Level Quantity"/>
    <tableColumn id="11" name="Opening Owned Quantity"/>
    <tableColumn id="12" name="Opening Available Quantity"/>
    <tableColumn id="13" name="Last Count Date"/>
    <tableColumn id="14" name="Physical Owned Quantity"/>
    <tableColumn id="15" name="Physical Available Quantity"/>
    <tableColumn id="16" name="Net Ownership Change"/>
    <tableColumn id="17" name="Net Availability Change"/>
    <tableColumn id="18" name="Expected Owned Quantity"/>
    <tableColumn id="19" name="Expected Available Quantity"/>
    <tableColumn id="20" name="Owned Quantity Variance"/>
    <tableColumn id="21" name="Available Quantity Variance"/>
    <tableColumn id="22" name="Physical Replacement Value"/>
    <tableColumn id="23" name="Suggested Reorder Quantity"/>
    <tableColumn id="24" name="Stock Status"/>
    <tableColumn id="25" name="Suggested Reorder Cost"/>
    <tableColumn id="26" name="Operational Check"/>
    <tableColumn id="27" name="Notes"/>
  </tableColumns>
  <tableStyleInfo name="TableStyleMedium2" showFirstColumn="0" showLastColumn="0" showRowStripes="1" showColumnStripes="0"/>
</table>
</file>

<file path=xl/tables/table2.xml><?xml version="1.0" encoding="utf-8"?>
<table xmlns="http://schemas.openxmlformats.org/spreadsheetml/2006/main" id="2" name="LinenTransactionsTable" displayName="LinenTransactionsTable" ref="A5:N205" headerRowCount="1">
  <autoFilter ref="A5:N205"/>
  <tableColumns count="14">
    <tableColumn id="1" name="Transaction Date"/>
    <tableColumn id="2" name="Transaction ID"/>
    <tableColumn id="3" name="Item ID"/>
    <tableColumn id="4" name="Transaction Type"/>
    <tableColumn id="5" name="Quantity"/>
    <tableColumn id="6" name="From Location"/>
    <tableColumn id="7" name="To Location"/>
    <tableColumn id="8" name="Supplier or Reference"/>
    <tableColumn id="9" name="Unit Cost"/>
    <tableColumn id="10" name="Ownership Effect"/>
    <tableColumn id="11" name="Availability Effect"/>
    <tableColumn id="12" name="Transaction Value"/>
    <tableColumn id="13" name="Entered By"/>
    <tableColumn id="14" name="Notes"/>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K101"/>
  <sheetViews>
    <sheetView showGridLines="0" zoomScale="70" zoomScaleNormal="70" workbookViewId="0">
      <pane ySplit="10" topLeftCell="A11" activePane="bottomLeft" state="frozen"/>
      <selection pane="bottomLeft" activeCell="A1" sqref="A1"/>
    </sheetView>
  </sheetViews>
  <sheetFormatPr baseColWidth="8" defaultRowHeight="15"/>
  <cols>
    <col width="28" customWidth="1" min="1" max="1"/>
    <col width="16" customWidth="1" min="2" max="2"/>
    <col width="55" customWidth="1" min="3" max="3"/>
    <col width="15" customWidth="1" min="4" max="4"/>
    <col width="24" customWidth="1" min="5" max="5"/>
    <col width="18" customWidth="1" min="6" max="6"/>
    <col width="18" customWidth="1" min="7" max="7"/>
    <col width="3" customWidth="1" min="8" max="8"/>
    <col width="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s>
  <sheetData>
    <row r="1" ht="30" customHeight="1">
      <c r="A1" s="1" t="inlineStr">
        <is>
          <t>Hotel Linen Inventory Dashboard</t>
        </is>
      </c>
      <c r="B1" s="44" t="n"/>
      <c r="C1" s="44" t="n"/>
      <c r="D1" s="44" t="n"/>
      <c r="E1" s="44" t="n"/>
      <c r="F1" s="44" t="n"/>
      <c r="G1" s="44" t="n"/>
      <c r="H1" s="45" t="n"/>
    </row>
    <row r="2"/>
    <row r="3">
      <c r="A3" s="2" t="inlineStr">
        <is>
          <t>Property Name</t>
        </is>
      </c>
      <c r="B3" s="3" t="inlineStr">
        <is>
          <t>Harbor View Hotel</t>
        </is>
      </c>
      <c r="D3" s="4" t="inlineStr">
        <is>
          <t>Active Linen Items</t>
        </is>
      </c>
      <c r="E3" s="45" t="n"/>
      <c r="F3" s="4" t="inlineStr">
        <is>
          <t>Physical Owned Quantity</t>
        </is>
      </c>
      <c r="G3" s="45" t="n"/>
      <c r="H3" s="4" t="inlineStr">
        <is>
          <t>Estimated Replacement Value</t>
        </is>
      </c>
      <c r="I3" s="45" t="n"/>
      <c r="J3" s="4" t="inlineStr">
        <is>
          <t>Items Below Low-Stock Trigger</t>
        </is>
      </c>
      <c r="K3" s="45" t="n"/>
    </row>
    <row r="4">
      <c r="A4" s="2" t="inlineStr">
        <is>
          <t>Report Date</t>
        </is>
      </c>
      <c r="B4" s="6">
        <f>IFERROR(TODAY(),"")</f>
        <v/>
      </c>
      <c r="D4" s="7">
        <f>IFERROR(COUNTIF('Linen Inventory'!$H$6:$H$205,"Yes"),0)</f>
        <v/>
      </c>
      <c r="E4" s="46" t="n"/>
      <c r="F4" s="7">
        <f>IFERROR(SUMIFS('Linen Inventory'!$N$6:$N$205,'Linen Inventory'!$H$6:$H$205,"Yes"),0)</f>
        <v/>
      </c>
      <c r="G4" s="46" t="n"/>
      <c r="H4" s="8">
        <f>IFERROR(SUMIFS('Linen Inventory'!$V$6:$V$205,'Linen Inventory'!$H$6:$H$205,"Yes"),0)</f>
        <v/>
      </c>
      <c r="I4" s="46" t="n"/>
      <c r="J4" s="7">
        <f>IFERROR(COUNTIFS('Linen Inventory'!$H$6:$H$205,"Yes",'Linen Inventory'!$X$6:$X$205,"Reorder"),0)</f>
        <v/>
      </c>
      <c r="K4" s="46" t="n"/>
    </row>
    <row r="5">
      <c r="A5" s="2" t="inlineStr">
        <is>
          <t>Low-Stock Trigger</t>
        </is>
      </c>
      <c r="B5" s="9" t="n">
        <v>0.75</v>
      </c>
      <c r="D5" s="47" t="n"/>
      <c r="E5" s="48" t="n"/>
      <c r="F5" s="47" t="n"/>
      <c r="G5" s="48" t="n"/>
      <c r="H5" s="47" t="n"/>
      <c r="I5" s="48" t="n"/>
      <c r="J5" s="47" t="n"/>
      <c r="K5" s="48" t="n"/>
    </row>
    <row r="6">
      <c r="A6" s="2" t="inlineStr">
        <is>
          <t>Stale Count Threshold (Days)</t>
        </is>
      </c>
      <c r="B6" s="10" t="n">
        <v>30</v>
      </c>
      <c r="D6" s="4" t="inlineStr">
        <is>
          <t>Suggested Reorder Cost</t>
        </is>
      </c>
      <c r="E6" s="45" t="n"/>
      <c r="F6" s="4" t="inlineStr">
        <is>
          <t>Absolute Owned Variance Value</t>
        </is>
      </c>
      <c r="G6" s="45" t="n"/>
      <c r="H6" s="4" t="inlineStr">
        <is>
          <t>Stale or Missing Counts</t>
        </is>
      </c>
      <c r="I6" s="45" t="n"/>
      <c r="J6" s="4" t="inlineStr">
        <is>
          <t>Transactions in Lookback Period</t>
        </is>
      </c>
      <c r="K6" s="45" t="n"/>
    </row>
    <row r="7">
      <c r="A7" s="2" t="inlineStr">
        <is>
          <t>Quantity Variance Alert</t>
        </is>
      </c>
      <c r="B7" s="10" t="n">
        <v>5</v>
      </c>
      <c r="D7" s="8">
        <f>IFERROR(SUMIFS('Linen Inventory'!$Y$6:$Y$205,'Linen Inventory'!$H$6:$H$205,"Yes"),0)</f>
        <v/>
      </c>
      <c r="E7" s="46" t="n"/>
      <c r="F7" s="8">
        <f>IFERROR(SUMIFS('Linen Inventory'!$AB$6:$AB$205,'Linen Inventory'!$H$6:$H$205,"Yes"),0)</f>
        <v/>
      </c>
      <c r="G7" s="46" t="n"/>
      <c r="H7" s="7">
        <f>IFERROR(COUNTIFS('Linen Inventory'!$H$6:$H$205,"Yes",'Linen Inventory'!$Z$6:$Z$205,"*Count*"),0)</f>
        <v/>
      </c>
      <c r="I7" s="46" t="n"/>
      <c r="J7" s="7">
        <f>IFERROR(COUNTIFS('Linen Transactions'!$A$6:$A$205,"&gt;="&amp;$B$4-$B$9,'Linen Transactions'!$A$6:$A$205,"&lt;="&amp;$B$4),0)</f>
        <v/>
      </c>
      <c r="K7" s="46" t="n"/>
    </row>
    <row r="8">
      <c r="A8" s="2" t="inlineStr">
        <is>
          <t>Value Variance Alert</t>
        </is>
      </c>
      <c r="B8" s="11" t="n">
        <v>100</v>
      </c>
      <c r="D8" s="47" t="n"/>
      <c r="E8" s="48" t="n"/>
      <c r="F8" s="47" t="n"/>
      <c r="G8" s="48" t="n"/>
      <c r="H8" s="47" t="n"/>
      <c r="I8" s="48" t="n"/>
      <c r="J8" s="47" t="n"/>
      <c r="K8" s="48" t="n"/>
    </row>
    <row r="9">
      <c r="A9" s="2" t="inlineStr">
        <is>
          <t>Dashboard Lookback (Days)</t>
        </is>
      </c>
      <c r="B9" s="10" t="n">
        <v>30</v>
      </c>
    </row>
    <row r="10">
      <c r="A10" s="12" t="inlineStr">
        <is>
          <t>Average Active Unit Cost</t>
        </is>
      </c>
      <c r="B10" s="13">
        <f>IFERROR(AVERAGE('Linen Inventory'!$I$6:$I$15),0)</f>
        <v/>
      </c>
    </row>
    <row r="11">
      <c r="A11" s="14" t="inlineStr">
        <is>
          <t>Yellow cells are editable operating assumptions. Review thresholds for your property.</t>
        </is>
      </c>
    </row>
    <row r="12" ht="32" customHeight="1">
      <c r="A12" s="15" t="inlineStr">
        <is>
          <t>Exception or Status</t>
        </is>
      </c>
      <c r="B12" s="15" t="inlineStr">
        <is>
          <t>Item Count</t>
        </is>
      </c>
      <c r="C12" s="15" t="inlineStr">
        <is>
          <t>Management Action</t>
        </is>
      </c>
      <c r="E12" s="15" t="inlineStr">
        <is>
          <t>Category</t>
        </is>
      </c>
      <c r="F12" s="15" t="inlineStr">
        <is>
          <t>Physical Owned Quantity</t>
        </is>
      </c>
      <c r="G12" s="15" t="inlineStr">
        <is>
          <t>Replacement Value</t>
        </is>
      </c>
    </row>
    <row r="13">
      <c r="A13" s="16" t="inlineStr">
        <is>
          <t>Reorder</t>
        </is>
      </c>
      <c r="B13" s="17">
        <f>IFERROR(COUNTIF('Linen Inventory'!$X$6:$X$205,"Reorder"),0)</f>
        <v/>
      </c>
      <c r="C13" s="16" t="inlineStr">
        <is>
          <t>Review lead time, storage capacity, and purchase quantity.</t>
        </is>
      </c>
      <c r="E13" s="16" t="inlineStr">
        <is>
          <t>Guest Room Bedding</t>
        </is>
      </c>
      <c r="F13" s="18">
        <f>IFERROR(SUMIFS('Linen Inventory'!$N$6:$N$205,'Linen Inventory'!$B$6:$B$205,E13,'Linen Inventory'!$H$6:$H$205,"Yes"),0)</f>
        <v/>
      </c>
      <c r="G13" s="19">
        <f>IFERROR(SUMIFS('Linen Inventory'!$V$6:$V$205,'Linen Inventory'!$B$6:$B$205,E13,'Linen Inventory'!$H$6:$H$205,"Yes"),0)</f>
        <v/>
      </c>
    </row>
    <row r="14">
      <c r="A14" s="20" t="inlineStr">
        <is>
          <t>Sufficient Stock</t>
        </is>
      </c>
      <c r="B14" s="21">
        <f>IFERROR(COUNTIF('Linen Inventory'!$X$6:$X$205,"Sufficient Stock"),0)</f>
        <v/>
      </c>
      <c r="C14" s="20" t="inlineStr">
        <is>
          <t>Continue normal monitoring and counting.</t>
        </is>
      </c>
      <c r="E14" s="20" t="inlineStr">
        <is>
          <t>Guest Room Bath</t>
        </is>
      </c>
      <c r="F14" s="22">
        <f>IFERROR(SUMIFS('Linen Inventory'!$N$6:$N$205,'Linen Inventory'!$B$6:$B$205,E14,'Linen Inventory'!$H$6:$H$205,"Yes"),0)</f>
        <v/>
      </c>
      <c r="G14" s="23">
        <f>IFERROR(SUMIFS('Linen Inventory'!$V$6:$V$205,'Linen Inventory'!$B$6:$B$205,E14,'Linen Inventory'!$H$6:$H$205,"Yes"),0)</f>
        <v/>
      </c>
    </row>
    <row r="15">
      <c r="A15" s="16" t="inlineStr">
        <is>
          <t>Inactive</t>
        </is>
      </c>
      <c r="B15" s="17">
        <f>IFERROR(COUNTIF('Linen Inventory'!$X$6:$X$205,"Inactive"),0)</f>
        <v/>
      </c>
      <c r="C15" s="16" t="inlineStr">
        <is>
          <t>Confirm inactive records should remain on file.</t>
        </is>
      </c>
      <c r="E15" s="16" t="inlineStr">
        <is>
          <t>Housekeeping</t>
        </is>
      </c>
      <c r="F15" s="18">
        <f>IFERROR(SUMIFS('Linen Inventory'!$N$6:$N$205,'Linen Inventory'!$B$6:$B$205,E15,'Linen Inventory'!$H$6:$H$205,"Yes"),0)</f>
        <v/>
      </c>
      <c r="G15" s="19">
        <f>IFERROR(SUMIFS('Linen Inventory'!$V$6:$V$205,'Linen Inventory'!$B$6:$B$205,E15,'Linen Inventory'!$H$6:$H$205,"Yes"),0)</f>
        <v/>
      </c>
    </row>
    <row r="16">
      <c r="A16" s="20" t="inlineStr">
        <is>
          <t>Quantity Variance Alert</t>
        </is>
      </c>
      <c r="B16" s="21">
        <f>IFERROR(COUNTIF('Linen Inventory'!$Z$6:$Z$205,"*Quantity variance*"),0)</f>
        <v/>
      </c>
      <c r="C16" s="20" t="inlineStr">
        <is>
          <t>Recount and research recent movements.</t>
        </is>
      </c>
      <c r="E16" s="20" t="inlineStr">
        <is>
          <t>Pool</t>
        </is>
      </c>
      <c r="F16" s="22">
        <f>IFERROR(SUMIFS('Linen Inventory'!$N$6:$N$205,'Linen Inventory'!$B$6:$B$205,E16,'Linen Inventory'!$H$6:$H$205,"Yes"),0)</f>
        <v/>
      </c>
      <c r="G16" s="23">
        <f>IFERROR(SUMIFS('Linen Inventory'!$V$6:$V$205,'Linen Inventory'!$B$6:$B$205,E16,'Linen Inventory'!$H$6:$H$205,"Yes"),0)</f>
        <v/>
      </c>
    </row>
    <row r="17">
      <c r="A17" s="16" t="inlineStr">
        <is>
          <t>Value Variance Alert</t>
        </is>
      </c>
      <c r="B17" s="17">
        <f>IFERROR(COUNTIF('Linen Inventory'!$Z$6:$Z$205,"*Value variance*"),0)</f>
        <v/>
      </c>
      <c r="C17" s="16" t="inlineStr">
        <is>
          <t>Review high-cost loss or adjustment activity.</t>
        </is>
      </c>
      <c r="E17" s="16" t="inlineStr">
        <is>
          <t>Spa</t>
        </is>
      </c>
      <c r="F17" s="18">
        <f>IFERROR(SUMIFS('Linen Inventory'!$N$6:$N$205,'Linen Inventory'!$B$6:$B$205,E17,'Linen Inventory'!$H$6:$H$205,"Yes"),0)</f>
        <v/>
      </c>
      <c r="G17" s="19">
        <f>IFERROR(SUMIFS('Linen Inventory'!$V$6:$V$205,'Linen Inventory'!$B$6:$B$205,E17,'Linen Inventory'!$H$6:$H$205,"Yes"),0)</f>
        <v/>
      </c>
    </row>
    <row r="18">
      <c r="A18" s="20" t="inlineStr">
        <is>
          <t>Stale or Missing Count</t>
        </is>
      </c>
      <c r="B18" s="21">
        <f>IFERROR(COUNTIF('Linen Inventory'!$Z$6:$Z$205,"*Count*"),0)</f>
        <v/>
      </c>
      <c r="C18" s="20" t="inlineStr">
        <is>
          <t>Schedule a physical count.</t>
        </is>
      </c>
      <c r="E18" s="20" t="inlineStr">
        <is>
          <t>Food and Beverage</t>
        </is>
      </c>
      <c r="F18" s="22">
        <f>IFERROR(SUMIFS('Linen Inventory'!$N$6:$N$205,'Linen Inventory'!$B$6:$B$205,E18,'Linen Inventory'!$H$6:$H$205,"Yes"),0)</f>
        <v/>
      </c>
      <c r="G18" s="23">
        <f>IFERROR(SUMIFS('Linen Inventory'!$V$6:$V$205,'Linen Inventory'!$B$6:$B$205,E18,'Linen Inventory'!$H$6:$H$205,"Yes"),0)</f>
        <v/>
      </c>
    </row>
    <row r="19">
      <c r="A19" s="16" t="inlineStr">
        <is>
          <t>Data Issue</t>
        </is>
      </c>
      <c r="B19" s="17">
        <f>IFERROR(COUNTIF('Linen Inventory'!$Z$6:$Z$205,"*Data issue*"),0)</f>
        <v/>
      </c>
      <c r="C19" s="16" t="inlineStr">
        <is>
          <t>Correct the highlighted inventory record.</t>
        </is>
      </c>
      <c r="E19" s="16" t="inlineStr">
        <is>
          <t>Events</t>
        </is>
      </c>
      <c r="F19" s="18">
        <f>IFERROR(SUMIFS('Linen Inventory'!$N$6:$N$205,'Linen Inventory'!$B$6:$B$205,E19,'Linen Inventory'!$H$6:$H$205,"Yes"),0)</f>
        <v/>
      </c>
      <c r="G19" s="19">
        <f>IFERROR(SUMIFS('Linen Inventory'!$V$6:$V$205,'Linen Inventory'!$B$6:$B$205,E19,'Linen Inventory'!$H$6:$H$205,"Yes"),0)</f>
        <v/>
      </c>
    </row>
    <row r="20">
      <c r="B20">
        <f>""</f>
        <v/>
      </c>
      <c r="E20" s="20" t="inlineStr">
        <is>
          <t>Other</t>
        </is>
      </c>
      <c r="F20" s="22">
        <f>IFERROR(SUMIFS('Linen Inventory'!$N$6:$N$205,'Linen Inventory'!$B$6:$B$205,E20,'Linen Inventory'!$H$6:$H$205,"Yes"),0)</f>
        <v/>
      </c>
      <c r="G20" s="23">
        <f>IFERROR(SUMIFS('Linen Inventory'!$V$6:$V$205,'Linen Inventory'!$B$6:$B$205,E20,'Linen Inventory'!$H$6:$H$205,"Yes"),0)</f>
        <v/>
      </c>
    </row>
    <row r="21">
      <c r="B21">
        <f>""</f>
        <v/>
      </c>
      <c r="F21">
        <f>""</f>
        <v/>
      </c>
      <c r="G21">
        <f>""</f>
        <v/>
      </c>
    </row>
    <row r="22">
      <c r="B22">
        <f>""</f>
        <v/>
      </c>
      <c r="F22">
        <f>""</f>
        <v/>
      </c>
      <c r="G22">
        <f>""</f>
        <v/>
      </c>
    </row>
    <row r="23">
      <c r="B23">
        <f>""</f>
        <v/>
      </c>
      <c r="F23">
        <f>""</f>
        <v/>
      </c>
      <c r="G23">
        <f>""</f>
        <v/>
      </c>
    </row>
    <row r="24">
      <c r="B24">
        <f>""</f>
        <v/>
      </c>
      <c r="F24">
        <f>""</f>
        <v/>
      </c>
      <c r="G24">
        <f>""</f>
        <v/>
      </c>
    </row>
    <row r="25">
      <c r="B25">
        <f>""</f>
        <v/>
      </c>
      <c r="F25">
        <f>""</f>
        <v/>
      </c>
      <c r="G25">
        <f>""</f>
        <v/>
      </c>
    </row>
    <row r="26">
      <c r="B26">
        <f>""</f>
        <v/>
      </c>
      <c r="F26">
        <f>""</f>
        <v/>
      </c>
      <c r="G26">
        <f>""</f>
        <v/>
      </c>
    </row>
    <row r="27">
      <c r="B27">
        <f>""</f>
        <v/>
      </c>
      <c r="F27">
        <f>""</f>
        <v/>
      </c>
      <c r="G27">
        <f>""</f>
        <v/>
      </c>
    </row>
    <row r="28">
      <c r="B28">
        <f>""</f>
        <v/>
      </c>
      <c r="F28">
        <f>""</f>
        <v/>
      </c>
      <c r="G28">
        <f>""</f>
        <v/>
      </c>
    </row>
    <row r="29">
      <c r="B29">
        <f>""</f>
        <v/>
      </c>
      <c r="F29">
        <f>""</f>
        <v/>
      </c>
      <c r="G29">
        <f>""</f>
        <v/>
      </c>
    </row>
    <row r="30">
      <c r="B30">
        <f>""</f>
        <v/>
      </c>
      <c r="F30">
        <f>""</f>
        <v/>
      </c>
      <c r="G30">
        <f>""</f>
        <v/>
      </c>
    </row>
    <row r="31">
      <c r="B31">
        <f>""</f>
        <v/>
      </c>
      <c r="F31">
        <f>""</f>
        <v/>
      </c>
      <c r="G31">
        <f>""</f>
        <v/>
      </c>
    </row>
    <row r="32">
      <c r="B32">
        <f>""</f>
        <v/>
      </c>
      <c r="F32">
        <f>""</f>
        <v/>
      </c>
      <c r="G32">
        <f>""</f>
        <v/>
      </c>
    </row>
    <row r="33">
      <c r="B33">
        <f>""</f>
        <v/>
      </c>
      <c r="F33">
        <f>""</f>
        <v/>
      </c>
      <c r="G33">
        <f>""</f>
        <v/>
      </c>
    </row>
    <row r="34">
      <c r="B34">
        <f>""</f>
        <v/>
      </c>
      <c r="F34">
        <f>""</f>
        <v/>
      </c>
      <c r="G34">
        <f>""</f>
        <v/>
      </c>
    </row>
    <row r="35">
      <c r="B35">
        <f>""</f>
        <v/>
      </c>
      <c r="F35">
        <f>""</f>
        <v/>
      </c>
      <c r="G35">
        <f>""</f>
        <v/>
      </c>
    </row>
    <row r="36">
      <c r="B36">
        <f>""</f>
        <v/>
      </c>
      <c r="F36">
        <f>""</f>
        <v/>
      </c>
      <c r="G36">
        <f>""</f>
        <v/>
      </c>
    </row>
    <row r="37">
      <c r="B37">
        <f>""</f>
        <v/>
      </c>
      <c r="F37">
        <f>""</f>
        <v/>
      </c>
      <c r="G37">
        <f>""</f>
        <v/>
      </c>
    </row>
    <row r="38">
      <c r="B38">
        <f>""</f>
        <v/>
      </c>
      <c r="F38">
        <f>""</f>
        <v/>
      </c>
      <c r="G38">
        <f>""</f>
        <v/>
      </c>
    </row>
    <row r="39">
      <c r="B39">
        <f>""</f>
        <v/>
      </c>
      <c r="F39">
        <f>""</f>
        <v/>
      </c>
      <c r="G39">
        <f>""</f>
        <v/>
      </c>
    </row>
    <row r="40">
      <c r="B40">
        <f>""</f>
        <v/>
      </c>
      <c r="F40">
        <f>""</f>
        <v/>
      </c>
      <c r="G40">
        <f>""</f>
        <v/>
      </c>
    </row>
    <row r="41">
      <c r="B41">
        <f>""</f>
        <v/>
      </c>
      <c r="F41">
        <f>""</f>
        <v/>
      </c>
      <c r="G41">
        <f>""</f>
        <v/>
      </c>
    </row>
    <row r="42">
      <c r="B42">
        <f>""</f>
        <v/>
      </c>
      <c r="F42">
        <f>""</f>
        <v/>
      </c>
      <c r="G42">
        <f>""</f>
        <v/>
      </c>
    </row>
    <row r="43">
      <c r="B43">
        <f>""</f>
        <v/>
      </c>
      <c r="F43">
        <f>""</f>
        <v/>
      </c>
      <c r="G43">
        <f>""</f>
        <v/>
      </c>
    </row>
    <row r="44">
      <c r="B44">
        <f>""</f>
        <v/>
      </c>
      <c r="F44">
        <f>""</f>
        <v/>
      </c>
      <c r="G44">
        <f>""</f>
        <v/>
      </c>
    </row>
    <row r="45">
      <c r="B45">
        <f>""</f>
        <v/>
      </c>
      <c r="F45">
        <f>""</f>
        <v/>
      </c>
      <c r="G45">
        <f>""</f>
        <v/>
      </c>
    </row>
    <row r="46">
      <c r="B46">
        <f>""</f>
        <v/>
      </c>
      <c r="F46">
        <f>""</f>
        <v/>
      </c>
      <c r="G46">
        <f>""</f>
        <v/>
      </c>
    </row>
    <row r="47">
      <c r="B47">
        <f>""</f>
        <v/>
      </c>
      <c r="F47">
        <f>""</f>
        <v/>
      </c>
      <c r="G47">
        <f>""</f>
        <v/>
      </c>
    </row>
    <row r="48">
      <c r="B48">
        <f>""</f>
        <v/>
      </c>
      <c r="F48">
        <f>""</f>
        <v/>
      </c>
      <c r="G48">
        <f>""</f>
        <v/>
      </c>
    </row>
    <row r="49">
      <c r="B49">
        <f>""</f>
        <v/>
      </c>
      <c r="F49">
        <f>""</f>
        <v/>
      </c>
      <c r="G49">
        <f>""</f>
        <v/>
      </c>
    </row>
    <row r="50">
      <c r="B50">
        <f>""</f>
        <v/>
      </c>
      <c r="F50">
        <f>""</f>
        <v/>
      </c>
      <c r="G50">
        <f>""</f>
        <v/>
      </c>
    </row>
    <row r="51">
      <c r="B51">
        <f>""</f>
        <v/>
      </c>
      <c r="F51">
        <f>""</f>
        <v/>
      </c>
      <c r="G51">
        <f>""</f>
        <v/>
      </c>
    </row>
    <row r="52">
      <c r="B52">
        <f>""</f>
        <v/>
      </c>
      <c r="F52">
        <f>""</f>
        <v/>
      </c>
      <c r="G52">
        <f>""</f>
        <v/>
      </c>
    </row>
    <row r="53">
      <c r="B53">
        <f>""</f>
        <v/>
      </c>
      <c r="F53">
        <f>""</f>
        <v/>
      </c>
      <c r="G53">
        <f>""</f>
        <v/>
      </c>
    </row>
    <row r="54">
      <c r="B54">
        <f>""</f>
        <v/>
      </c>
      <c r="F54">
        <f>""</f>
        <v/>
      </c>
      <c r="G54">
        <f>""</f>
        <v/>
      </c>
    </row>
    <row r="55">
      <c r="B55">
        <f>""</f>
        <v/>
      </c>
      <c r="F55">
        <f>""</f>
        <v/>
      </c>
      <c r="G55">
        <f>""</f>
        <v/>
      </c>
    </row>
    <row r="56">
      <c r="B56">
        <f>""</f>
        <v/>
      </c>
      <c r="F56">
        <f>""</f>
        <v/>
      </c>
      <c r="G56">
        <f>""</f>
        <v/>
      </c>
    </row>
    <row r="57">
      <c r="B57">
        <f>""</f>
        <v/>
      </c>
      <c r="F57">
        <f>""</f>
        <v/>
      </c>
      <c r="G57">
        <f>""</f>
        <v/>
      </c>
    </row>
    <row r="58">
      <c r="B58">
        <f>""</f>
        <v/>
      </c>
      <c r="F58">
        <f>""</f>
        <v/>
      </c>
      <c r="G58">
        <f>""</f>
        <v/>
      </c>
    </row>
    <row r="59">
      <c r="B59">
        <f>""</f>
        <v/>
      </c>
      <c r="F59">
        <f>""</f>
        <v/>
      </c>
      <c r="G59">
        <f>""</f>
        <v/>
      </c>
    </row>
    <row r="60">
      <c r="B60">
        <f>""</f>
        <v/>
      </c>
      <c r="F60">
        <f>""</f>
        <v/>
      </c>
      <c r="G60">
        <f>""</f>
        <v/>
      </c>
    </row>
    <row r="61">
      <c r="B61">
        <f>""</f>
        <v/>
      </c>
      <c r="F61">
        <f>""</f>
        <v/>
      </c>
      <c r="G61">
        <f>""</f>
        <v/>
      </c>
    </row>
    <row r="62">
      <c r="B62">
        <f>""</f>
        <v/>
      </c>
      <c r="F62">
        <f>""</f>
        <v/>
      </c>
      <c r="G62">
        <f>""</f>
        <v/>
      </c>
    </row>
    <row r="63">
      <c r="B63">
        <f>""</f>
        <v/>
      </c>
      <c r="F63">
        <f>""</f>
        <v/>
      </c>
      <c r="G63">
        <f>""</f>
        <v/>
      </c>
    </row>
    <row r="64">
      <c r="B64">
        <f>""</f>
        <v/>
      </c>
      <c r="F64">
        <f>""</f>
        <v/>
      </c>
      <c r="G64">
        <f>""</f>
        <v/>
      </c>
    </row>
    <row r="65">
      <c r="B65">
        <f>""</f>
        <v/>
      </c>
      <c r="F65">
        <f>""</f>
        <v/>
      </c>
      <c r="G65">
        <f>""</f>
        <v/>
      </c>
    </row>
    <row r="66">
      <c r="B66">
        <f>""</f>
        <v/>
      </c>
      <c r="F66">
        <f>""</f>
        <v/>
      </c>
      <c r="G66">
        <f>""</f>
        <v/>
      </c>
    </row>
    <row r="67">
      <c r="B67">
        <f>""</f>
        <v/>
      </c>
      <c r="F67">
        <f>""</f>
        <v/>
      </c>
      <c r="G67">
        <f>""</f>
        <v/>
      </c>
    </row>
    <row r="68">
      <c r="B68">
        <f>""</f>
        <v/>
      </c>
      <c r="F68">
        <f>""</f>
        <v/>
      </c>
      <c r="G68">
        <f>""</f>
        <v/>
      </c>
    </row>
    <row r="69">
      <c r="B69">
        <f>""</f>
        <v/>
      </c>
      <c r="F69">
        <f>""</f>
        <v/>
      </c>
      <c r="G69">
        <f>""</f>
        <v/>
      </c>
    </row>
    <row r="70">
      <c r="B70">
        <f>""</f>
        <v/>
      </c>
      <c r="F70">
        <f>""</f>
        <v/>
      </c>
      <c r="G70">
        <f>""</f>
        <v/>
      </c>
    </row>
    <row r="71">
      <c r="B71">
        <f>""</f>
        <v/>
      </c>
      <c r="F71">
        <f>""</f>
        <v/>
      </c>
      <c r="G71">
        <f>""</f>
        <v/>
      </c>
    </row>
    <row r="72">
      <c r="B72">
        <f>""</f>
        <v/>
      </c>
      <c r="F72">
        <f>""</f>
        <v/>
      </c>
      <c r="G72">
        <f>""</f>
        <v/>
      </c>
    </row>
    <row r="73">
      <c r="B73">
        <f>""</f>
        <v/>
      </c>
      <c r="F73">
        <f>""</f>
        <v/>
      </c>
      <c r="G73">
        <f>""</f>
        <v/>
      </c>
    </row>
    <row r="74">
      <c r="B74">
        <f>""</f>
        <v/>
      </c>
      <c r="F74">
        <f>""</f>
        <v/>
      </c>
      <c r="G74">
        <f>""</f>
        <v/>
      </c>
    </row>
    <row r="75">
      <c r="B75">
        <f>""</f>
        <v/>
      </c>
      <c r="F75">
        <f>""</f>
        <v/>
      </c>
      <c r="G75">
        <f>""</f>
        <v/>
      </c>
    </row>
    <row r="76">
      <c r="B76">
        <f>""</f>
        <v/>
      </c>
      <c r="F76">
        <f>""</f>
        <v/>
      </c>
      <c r="G76">
        <f>""</f>
        <v/>
      </c>
    </row>
    <row r="77">
      <c r="B77">
        <f>""</f>
        <v/>
      </c>
      <c r="F77">
        <f>""</f>
        <v/>
      </c>
      <c r="G77">
        <f>""</f>
        <v/>
      </c>
    </row>
    <row r="78">
      <c r="B78">
        <f>""</f>
        <v/>
      </c>
      <c r="F78">
        <f>""</f>
        <v/>
      </c>
      <c r="G78">
        <f>""</f>
        <v/>
      </c>
    </row>
    <row r="79">
      <c r="B79">
        <f>""</f>
        <v/>
      </c>
      <c r="F79">
        <f>""</f>
        <v/>
      </c>
      <c r="G79">
        <f>""</f>
        <v/>
      </c>
    </row>
    <row r="80">
      <c r="B80">
        <f>""</f>
        <v/>
      </c>
      <c r="F80">
        <f>""</f>
        <v/>
      </c>
      <c r="G80">
        <f>""</f>
        <v/>
      </c>
    </row>
    <row r="81">
      <c r="B81">
        <f>""</f>
        <v/>
      </c>
      <c r="F81">
        <f>""</f>
        <v/>
      </c>
      <c r="G81">
        <f>""</f>
        <v/>
      </c>
    </row>
    <row r="82">
      <c r="B82">
        <f>""</f>
        <v/>
      </c>
      <c r="F82">
        <f>""</f>
        <v/>
      </c>
      <c r="G82">
        <f>""</f>
        <v/>
      </c>
    </row>
    <row r="83">
      <c r="B83">
        <f>""</f>
        <v/>
      </c>
      <c r="F83">
        <f>""</f>
        <v/>
      </c>
      <c r="G83">
        <f>""</f>
        <v/>
      </c>
    </row>
    <row r="84">
      <c r="B84">
        <f>""</f>
        <v/>
      </c>
      <c r="F84">
        <f>""</f>
        <v/>
      </c>
      <c r="G84">
        <f>""</f>
        <v/>
      </c>
    </row>
    <row r="85">
      <c r="B85">
        <f>""</f>
        <v/>
      </c>
      <c r="F85">
        <f>""</f>
        <v/>
      </c>
      <c r="G85">
        <f>""</f>
        <v/>
      </c>
    </row>
    <row r="86">
      <c r="B86">
        <f>""</f>
        <v/>
      </c>
      <c r="F86">
        <f>""</f>
        <v/>
      </c>
      <c r="G86">
        <f>""</f>
        <v/>
      </c>
    </row>
    <row r="87">
      <c r="B87">
        <f>""</f>
        <v/>
      </c>
      <c r="F87">
        <f>""</f>
        <v/>
      </c>
      <c r="G87">
        <f>""</f>
        <v/>
      </c>
    </row>
    <row r="88">
      <c r="B88">
        <f>""</f>
        <v/>
      </c>
      <c r="F88">
        <f>""</f>
        <v/>
      </c>
      <c r="G88">
        <f>""</f>
        <v/>
      </c>
    </row>
    <row r="89">
      <c r="B89">
        <f>""</f>
        <v/>
      </c>
      <c r="F89">
        <f>""</f>
        <v/>
      </c>
      <c r="G89">
        <f>""</f>
        <v/>
      </c>
    </row>
    <row r="90">
      <c r="B90">
        <f>""</f>
        <v/>
      </c>
      <c r="F90">
        <f>""</f>
        <v/>
      </c>
      <c r="G90">
        <f>""</f>
        <v/>
      </c>
    </row>
    <row r="91">
      <c r="B91">
        <f>""</f>
        <v/>
      </c>
      <c r="F91">
        <f>""</f>
        <v/>
      </c>
      <c r="G91">
        <f>""</f>
        <v/>
      </c>
    </row>
    <row r="92">
      <c r="B92">
        <f>""</f>
        <v/>
      </c>
      <c r="F92">
        <f>""</f>
        <v/>
      </c>
      <c r="G92">
        <f>""</f>
        <v/>
      </c>
    </row>
    <row r="93">
      <c r="B93">
        <f>""</f>
        <v/>
      </c>
      <c r="F93">
        <f>""</f>
        <v/>
      </c>
      <c r="G93">
        <f>""</f>
        <v/>
      </c>
    </row>
    <row r="94">
      <c r="B94">
        <f>""</f>
        <v/>
      </c>
      <c r="F94">
        <f>""</f>
        <v/>
      </c>
      <c r="G94">
        <f>""</f>
        <v/>
      </c>
    </row>
    <row r="95">
      <c r="B95">
        <f>""</f>
        <v/>
      </c>
      <c r="F95">
        <f>""</f>
        <v/>
      </c>
      <c r="G95">
        <f>""</f>
        <v/>
      </c>
    </row>
    <row r="96">
      <c r="B96">
        <f>""</f>
        <v/>
      </c>
      <c r="F96">
        <f>""</f>
        <v/>
      </c>
      <c r="G96">
        <f>""</f>
        <v/>
      </c>
    </row>
    <row r="97">
      <c r="B97">
        <f>""</f>
        <v/>
      </c>
      <c r="F97">
        <f>""</f>
        <v/>
      </c>
      <c r="G97">
        <f>""</f>
        <v/>
      </c>
    </row>
    <row r="98">
      <c r="B98">
        <f>""</f>
        <v/>
      </c>
      <c r="F98">
        <f>""</f>
        <v/>
      </c>
      <c r="G98">
        <f>""</f>
        <v/>
      </c>
    </row>
    <row r="99">
      <c r="B99">
        <f>""</f>
        <v/>
      </c>
      <c r="F99">
        <f>""</f>
        <v/>
      </c>
      <c r="G99">
        <f>""</f>
        <v/>
      </c>
    </row>
    <row r="100">
      <c r="B100">
        <f>""</f>
        <v/>
      </c>
      <c r="F100">
        <f>""</f>
        <v/>
      </c>
      <c r="G100">
        <f>""</f>
        <v/>
      </c>
    </row>
    <row r="101">
      <c r="B101">
        <f>""</f>
        <v/>
      </c>
      <c r="F101">
        <f>""</f>
        <v/>
      </c>
      <c r="G101">
        <f>""</f>
        <v/>
      </c>
    </row>
  </sheetData>
  <mergeCells count="17">
    <mergeCell ref="F3:G3"/>
    <mergeCell ref="D6:E6"/>
    <mergeCell ref="J3:K3"/>
    <mergeCell ref="F4:G5"/>
    <mergeCell ref="D4:E5"/>
    <mergeCell ref="J4:K5"/>
    <mergeCell ref="H4:I5"/>
    <mergeCell ref="H6:I6"/>
    <mergeCell ref="D7:E8"/>
    <mergeCell ref="J6:K6"/>
    <mergeCell ref="H7:I8"/>
    <mergeCell ref="F7:G8"/>
    <mergeCell ref="J7:K8"/>
    <mergeCell ref="F6:G6"/>
    <mergeCell ref="A1:H1"/>
    <mergeCell ref="D3:E3"/>
    <mergeCell ref="H3:I3"/>
  </mergeCells>
  <dataValidations count="3">
    <dataValidation sqref="B5" showDropDown="0" showInputMessage="1" showErrorMessage="1" allowBlank="0" errorTitle="Invalid Percentage" error="Enter a percentage between 0% and 100%." promptTitle="Low-Stock Trigger" prompt="Enter the percentage of par that triggers a reorder." type="decimal" errorStyle="stop" operator="between">
      <formula1>0</formula1>
      <formula2>1</formula2>
    </dataValidation>
    <dataValidation sqref="B6:B7 B9" showDropDown="0" showInputMessage="1" showErrorMessage="1" allowBlank="0" errorTitle="Invalid Threshold" error="Enter a whole number from 1 through 365." promptTitle="Threshold" prompt="Enter a whole-number operating threshold." type="whole" errorStyle="stop" operator="between">
      <formula1>1</formula1>
      <formula2>365</formula2>
    </dataValidation>
    <dataValidation sqref="B8" showDropDown="0" showInputMessage="1" showErrorMessage="1" allowBlank="0" errorTitle="Invalid Dollar Threshold" error="Enter a dollar amount greater than or equal to zero." promptTitle="Value Threshold" prompt="Enter the replacement-value variance threshold." type="decimal" errorStyle="stop" operator="greaterThanOrEqual">
      <formula1>0</formula1>
    </dataValidation>
  </dataValidations>
  <pageMargins left="0.25" right="0.25" top="0.5" bottom="0.5"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B205"/>
  <sheetViews>
    <sheetView zoomScale="70" zoomScaleNormal="70" workbookViewId="0">
      <pane ySplit="5" topLeftCell="A6" activePane="bottomLeft" state="frozen"/>
      <selection pane="bottomLeft" activeCell="A1" sqref="A1"/>
    </sheetView>
  </sheetViews>
  <sheetFormatPr baseColWidth="8" defaultRowHeight="15"/>
  <cols>
    <col width="16" customWidth="1" min="1" max="1"/>
    <col width="22" customWidth="1" min="2" max="2"/>
    <col width="25" customWidth="1" min="3" max="3"/>
    <col width="24" customWidth="1" min="4" max="4"/>
    <col width="25" customWidth="1" min="5" max="5"/>
    <col width="15" customWidth="1" min="6" max="6"/>
    <col width="27" customWidth="1" min="7" max="7"/>
    <col width="12" customWidth="1" min="8" max="8"/>
    <col width="16" customWidth="1" min="9" max="9"/>
    <col width="16" customWidth="1" min="10" max="10"/>
    <col width="17" customWidth="1" min="11" max="11"/>
    <col width="19" customWidth="1" min="12" max="12"/>
    <col width="15" customWidth="1" min="13" max="13"/>
    <col width="18" customWidth="1" min="14" max="14"/>
    <col width="20" customWidth="1" min="15" max="15"/>
    <col width="17" customWidth="1" min="16" max="16"/>
    <col width="19" customWidth="1" min="17" max="17"/>
    <col width="18" customWidth="1" min="18" max="18"/>
    <col width="20" customWidth="1" min="19" max="19"/>
    <col width="18" customWidth="1" min="20" max="20"/>
    <col width="20" customWidth="1" min="21" max="21"/>
    <col width="20" customWidth="1" min="22" max="22"/>
    <col width="20" customWidth="1" min="23" max="23"/>
    <col width="18" customWidth="1" min="24" max="24"/>
    <col width="20" customWidth="1" min="25" max="25"/>
    <col width="38" customWidth="1" min="26" max="26"/>
    <col width="34" customWidth="1" min="27" max="27"/>
    <col hidden="1" width="13" customWidth="1" min="28" max="28"/>
  </cols>
  <sheetData>
    <row r="1" ht="30" customHeight="1">
      <c r="A1" s="1" t="inlineStr">
        <is>
          <t>Linen Inventory and Physical Count</t>
        </is>
      </c>
      <c r="B1" s="44" t="n"/>
      <c r="C1" s="44" t="n"/>
      <c r="D1" s="44" t="n"/>
      <c r="E1" s="44" t="n"/>
      <c r="F1" s="44" t="n"/>
      <c r="G1" s="44" t="n"/>
      <c r="H1" s="44" t="n"/>
      <c r="I1" s="44" t="n"/>
      <c r="J1" s="44" t="n"/>
      <c r="K1" s="44" t="n"/>
      <c r="L1" s="44" t="n"/>
      <c r="M1" s="44" t="n"/>
      <c r="N1" s="44" t="n"/>
      <c r="O1" s="44" t="n"/>
      <c r="P1" s="44" t="n"/>
      <c r="Q1" s="44" t="n"/>
      <c r="R1" s="44" t="n"/>
      <c r="S1" s="44" t="n"/>
      <c r="T1" s="44" t="n"/>
      <c r="U1" s="44" t="n"/>
      <c r="V1" s="44" t="n"/>
      <c r="W1" s="44" t="n"/>
      <c r="X1" s="44" t="n"/>
      <c r="Y1" s="44" t="n"/>
      <c r="Z1" s="44" t="n"/>
      <c r="AA1" s="45" t="n"/>
    </row>
    <row r="2" ht="30" customHeight="1">
      <c r="A2" s="14" t="inlineStr">
        <is>
          <t>Enter item details, opening quantities, and physical counts in the yellow cells. Calculated columns update expected quantities, variances, reorder needs, and operational checks.</t>
        </is>
      </c>
    </row>
    <row r="5" ht="32" customHeight="1">
      <c r="A5" s="15" t="inlineStr">
        <is>
          <t>Item ID</t>
        </is>
      </c>
      <c r="B5" s="15" t="inlineStr">
        <is>
          <t>Category</t>
        </is>
      </c>
      <c r="C5" s="15" t="inlineStr">
        <is>
          <t>Linen Description</t>
        </is>
      </c>
      <c r="D5" s="15" t="inlineStr">
        <is>
          <t>Size or Specification</t>
        </is>
      </c>
      <c r="E5" s="15" t="inlineStr">
        <is>
          <t>Primary Storage Location</t>
        </is>
      </c>
      <c r="F5" s="15" t="inlineStr">
        <is>
          <t>Unit of Measure</t>
        </is>
      </c>
      <c r="G5" s="15" t="inlineStr">
        <is>
          <t>Preferred Supplier</t>
        </is>
      </c>
      <c r="H5" s="15" t="inlineStr">
        <is>
          <t>Active Item</t>
        </is>
      </c>
      <c r="I5" s="15" t="inlineStr">
        <is>
          <t>Unit Replacement Cost</t>
        </is>
      </c>
      <c r="J5" s="15" t="inlineStr">
        <is>
          <t>Par Level Quantity</t>
        </is>
      </c>
      <c r="K5" s="15" t="inlineStr">
        <is>
          <t>Opening Owned Quantity</t>
        </is>
      </c>
      <c r="L5" s="15" t="inlineStr">
        <is>
          <t>Opening Available Quantity</t>
        </is>
      </c>
      <c r="M5" s="15" t="inlineStr">
        <is>
          <t>Last Count Date</t>
        </is>
      </c>
      <c r="N5" s="15" t="inlineStr">
        <is>
          <t>Physical Owned Quantity</t>
        </is>
      </c>
      <c r="O5" s="15" t="inlineStr">
        <is>
          <t>Physical Available Quantity</t>
        </is>
      </c>
      <c r="P5" s="15" t="inlineStr">
        <is>
          <t>Net Ownership Change</t>
        </is>
      </c>
      <c r="Q5" s="15" t="inlineStr">
        <is>
          <t>Net Availability Change</t>
        </is>
      </c>
      <c r="R5" s="15" t="inlineStr">
        <is>
          <t>Expected Owned Quantity</t>
        </is>
      </c>
      <c r="S5" s="15" t="inlineStr">
        <is>
          <t>Expected Available Quantity</t>
        </is>
      </c>
      <c r="T5" s="15" t="inlineStr">
        <is>
          <t>Owned Quantity Variance</t>
        </is>
      </c>
      <c r="U5" s="15" t="inlineStr">
        <is>
          <t>Available Quantity Variance</t>
        </is>
      </c>
      <c r="V5" s="15" t="inlineStr">
        <is>
          <t>Physical Replacement Value</t>
        </is>
      </c>
      <c r="W5" s="15" t="inlineStr">
        <is>
          <t>Suggested Reorder Quantity</t>
        </is>
      </c>
      <c r="X5" s="15" t="inlineStr">
        <is>
          <t>Stock Status</t>
        </is>
      </c>
      <c r="Y5" s="15" t="inlineStr">
        <is>
          <t>Suggested Reorder Cost</t>
        </is>
      </c>
      <c r="Z5" s="15" t="inlineStr">
        <is>
          <t>Operational Check</t>
        </is>
      </c>
      <c r="AA5" s="15" t="inlineStr">
        <is>
          <t>Notes</t>
        </is>
      </c>
    </row>
    <row r="6">
      <c r="A6" s="24" t="inlineStr">
        <is>
          <t>BED-KS-001</t>
        </is>
      </c>
      <c r="B6" s="24" t="inlineStr">
        <is>
          <t>Guest Room Bedding</t>
        </is>
      </c>
      <c r="C6" s="25" t="inlineStr">
        <is>
          <t>White fitted sheet</t>
        </is>
      </c>
      <c r="D6" s="25" t="inlineStr">
        <is>
          <t>King, 300 thread count</t>
        </is>
      </c>
      <c r="E6" s="25" t="inlineStr">
        <is>
          <t>Main Linen Room</t>
        </is>
      </c>
      <c r="F6" s="24" t="inlineStr">
        <is>
          <t>Each</t>
        </is>
      </c>
      <c r="G6" s="25" t="inlineStr">
        <is>
          <t>American Hospitality Supply</t>
        </is>
      </c>
      <c r="H6" s="24" t="inlineStr">
        <is>
          <t>Yes</t>
        </is>
      </c>
      <c r="I6" s="26" t="n">
        <v>18.5</v>
      </c>
      <c r="J6" s="49" t="n">
        <v>180</v>
      </c>
      <c r="K6" s="49" t="n">
        <v>250</v>
      </c>
      <c r="L6" s="49" t="n">
        <v>150</v>
      </c>
      <c r="M6" s="28" t="n">
        <v>46065</v>
      </c>
      <c r="N6" s="49" t="n">
        <v>258</v>
      </c>
      <c r="O6" s="49" t="n">
        <v>132</v>
      </c>
      <c r="P6" s="50">
        <f>IF(A6="","",IFERROR(SUMIF('Linen Transactions'!$C$6:$C$205,A6,'Linen Transactions'!$J$6:$J$205),0))</f>
        <v/>
      </c>
      <c r="Q6" s="50">
        <f>IF(A6="","",IFERROR(SUMIF('Linen Transactions'!$C$6:$C$205,A6,'Linen Transactions'!$K$6:$K$205),0))</f>
        <v/>
      </c>
      <c r="R6" s="50">
        <f>IF(A6="","",IFERROR(K6+P6,0))</f>
        <v/>
      </c>
      <c r="S6" s="50">
        <f>IF(A6="","",IFERROR(L6+Q6,0))</f>
        <v/>
      </c>
      <c r="T6" s="50">
        <f>IFERROR(IF(OR(A6="",N6=""),"",N6-R6),"")</f>
        <v/>
      </c>
      <c r="U6" s="50">
        <f>IFERROR(IF(OR(A6="",O6=""),"",O6-S6),"")</f>
        <v/>
      </c>
      <c r="V6" s="30">
        <f>IFERROR(IF(OR(A6="",N6=""),"",N6*I6),"")</f>
        <v/>
      </c>
      <c r="W6" s="50">
        <f>IFERROR(IF(OR(A6="",H6&lt;&gt;"Yes",O6=""),0,MAX(0,J6-O6)),0)</f>
        <v/>
      </c>
      <c r="X6" s="31">
        <f>IFERROR(IF(A6="","",IF(H6&lt;&gt;"Yes","Inactive",IF(O6="","Count Needed",IF(O6&lt;J6*'Dashboard'!$B$5,"Reorder","Sufficient Stock")))),"Review")</f>
        <v/>
      </c>
      <c r="Y6" s="30">
        <f>IFERROR(IF(A6="","",W6*I6),"")</f>
        <v/>
      </c>
      <c r="Z6" s="32">
        <f>IFERROR(IF(A6="","",IF(COUNTIF($A$6:$A$205,A6)&gt;1,"Data issue: Duplicate Item ID",IF(OR(I6&lt;0,J6&lt;0,K6&lt;0,L6&lt;0,N6&lt;0,O6&lt;0),"Data issue: Negative quantity or cost",IF(AND(N6&lt;&gt;"",O6&gt;N6),"Data issue: Available exceeds owned",IF(M6="","Count needed: Missing count date",IF(TODAY()-M6&gt;'Dashboard'!$B$6,"Count needed: Stale physical count",IF(AND(T6&lt;&gt;"",MAX(T6,-T6)&gt;='Dashboard'!$B$7,MAX(T6*I6,-T6*I6)&gt;='Dashboard'!$B$8),"Quantity variance and value variance alert",IF(AND(T6&lt;&gt;"",MAX(T6,-T6)&gt;='Dashboard'!$B$7),"Quantity variance alert",IF(AND(T6&lt;&gt;"",MAX(T6*I6,-T6*I6)&gt;='Dashboard'!$B$8),"Value variance alert","OK"))))))))),"")</f>
        <v/>
      </c>
      <c r="AA6" s="25" t="inlineStr">
        <is>
          <t>Standard king room sheet</t>
        </is>
      </c>
      <c r="AB6" s="30">
        <f>IFERROR(IF(OR(A6="",T6=""),"",MAX(T6*I6,-T6*I6)),"")</f>
        <v/>
      </c>
    </row>
    <row r="7">
      <c r="A7" s="24" t="inlineStr">
        <is>
          <t>BED-KF-002</t>
        </is>
      </c>
      <c r="B7" s="24" t="inlineStr">
        <is>
          <t>Guest Room Bedding</t>
        </is>
      </c>
      <c r="C7" s="25" t="inlineStr">
        <is>
          <t>White flat sheet</t>
        </is>
      </c>
      <c r="D7" s="25" t="inlineStr">
        <is>
          <t>King, 300 thread count</t>
        </is>
      </c>
      <c r="E7" s="25" t="inlineStr">
        <is>
          <t>Main Linen Room</t>
        </is>
      </c>
      <c r="F7" s="24" t="inlineStr">
        <is>
          <t>Each</t>
        </is>
      </c>
      <c r="G7" s="25" t="inlineStr">
        <is>
          <t>American Hospitality Supply</t>
        </is>
      </c>
      <c r="H7" s="24" t="inlineStr">
        <is>
          <t>Yes</t>
        </is>
      </c>
      <c r="I7" s="26" t="n">
        <v>17.25</v>
      </c>
      <c r="J7" s="49" t="n">
        <v>180</v>
      </c>
      <c r="K7" s="49" t="n">
        <v>245</v>
      </c>
      <c r="L7" s="49" t="n">
        <v>145</v>
      </c>
      <c r="M7" s="28" t="n">
        <v>46065</v>
      </c>
      <c r="N7" s="49" t="n">
        <v>242</v>
      </c>
      <c r="O7" s="49" t="n">
        <v>118</v>
      </c>
      <c r="P7" s="50">
        <f>IF(A7="","",IFERROR(SUMIF('Linen Transactions'!$C$6:$C$205,A7,'Linen Transactions'!$J$6:$J$205),0))</f>
        <v/>
      </c>
      <c r="Q7" s="50">
        <f>IF(A7="","",IFERROR(SUMIF('Linen Transactions'!$C$6:$C$205,A7,'Linen Transactions'!$K$6:$K$205),0))</f>
        <v/>
      </c>
      <c r="R7" s="50">
        <f>IF(A7="","",IFERROR(K7+P7,0))</f>
        <v/>
      </c>
      <c r="S7" s="50">
        <f>IF(A7="","",IFERROR(L7+Q7,0))</f>
        <v/>
      </c>
      <c r="T7" s="50">
        <f>IFERROR(IF(OR(A7="",N7=""),"",N7-R7),"")</f>
        <v/>
      </c>
      <c r="U7" s="50">
        <f>IFERROR(IF(OR(A7="",O7=""),"",O7-S7),"")</f>
        <v/>
      </c>
      <c r="V7" s="30">
        <f>IFERROR(IF(OR(A7="",N7=""),"",N7*I7),"")</f>
        <v/>
      </c>
      <c r="W7" s="50">
        <f>IFERROR(IF(OR(A7="",H7&lt;&gt;"Yes",O7=""),0,MAX(0,J7-O7)),0)</f>
        <v/>
      </c>
      <c r="X7" s="31">
        <f>IFERROR(IF(A7="","",IF(H7&lt;&gt;"Yes","Inactive",IF(O7="","Count Needed",IF(O7&lt;J7*'Dashboard'!$B$5,"Reorder","Sufficient Stock")))),"Review")</f>
        <v/>
      </c>
      <c r="Y7" s="30">
        <f>IFERROR(IF(A7="","",W7*I7),"")</f>
        <v/>
      </c>
      <c r="Z7" s="32">
        <f>IFERROR(IF(A7="","",IF(COUNTIF($A$6:$A$205,A7)&gt;1,"Data issue: Duplicate Item ID",IF(OR(I7&lt;0,J7&lt;0,K7&lt;0,L7&lt;0,N7&lt;0,O7&lt;0),"Data issue: Negative quantity or cost",IF(AND(N7&lt;&gt;"",O7&gt;N7),"Data issue: Available exceeds owned",IF(M7="","Count needed: Missing count date",IF(TODAY()-M7&gt;'Dashboard'!$B$6,"Count needed: Stale physical count",IF(AND(T7&lt;&gt;"",MAX(T7,-T7)&gt;='Dashboard'!$B$7,MAX(T7*I7,-T7*I7)&gt;='Dashboard'!$B$8),"Quantity variance and value variance alert",IF(AND(T7&lt;&gt;"",MAX(T7,-T7)&gt;='Dashboard'!$B$7),"Quantity variance alert",IF(AND(T7&lt;&gt;"",MAX(T7*I7,-T7*I7)&gt;='Dashboard'!$B$8),"Value variance alert","OK"))))))))),"")</f>
        <v/>
      </c>
      <c r="AA7" s="25" t="inlineStr">
        <is>
          <t>Review low available stock</t>
        </is>
      </c>
      <c r="AB7" s="30">
        <f>IFERROR(IF(OR(A7="",T7=""),"",MAX(T7*I7,-T7*I7)),"")</f>
        <v/>
      </c>
    </row>
    <row r="8">
      <c r="A8" s="24" t="inlineStr">
        <is>
          <t>BED-QD-003</t>
        </is>
      </c>
      <c r="B8" s="24" t="inlineStr">
        <is>
          <t>Guest Room Bedding</t>
        </is>
      </c>
      <c r="C8" s="25" t="inlineStr">
        <is>
          <t>Duvet cover</t>
        </is>
      </c>
      <c r="D8" s="25" t="inlineStr">
        <is>
          <t>Queen, white stripe</t>
        </is>
      </c>
      <c r="E8" s="25" t="inlineStr">
        <is>
          <t>Main Linen Room</t>
        </is>
      </c>
      <c r="F8" s="24" t="inlineStr">
        <is>
          <t>Each</t>
        </is>
      </c>
      <c r="G8" s="25" t="inlineStr">
        <is>
          <t>National Hotel Textiles</t>
        </is>
      </c>
      <c r="H8" s="24" t="inlineStr">
        <is>
          <t>Yes</t>
        </is>
      </c>
      <c r="I8" s="26" t="n">
        <v>29</v>
      </c>
      <c r="J8" s="49" t="n">
        <v>140</v>
      </c>
      <c r="K8" s="49" t="n">
        <v>190</v>
      </c>
      <c r="L8" s="49" t="n">
        <v>108</v>
      </c>
      <c r="M8" s="28" t="n">
        <v>46063</v>
      </c>
      <c r="N8" s="49" t="n">
        <v>187</v>
      </c>
      <c r="O8" s="49" t="n">
        <v>104</v>
      </c>
      <c r="P8" s="50">
        <f>IF(A8="","",IFERROR(SUMIF('Linen Transactions'!$C$6:$C$205,A8,'Linen Transactions'!$J$6:$J$205),0))</f>
        <v/>
      </c>
      <c r="Q8" s="50">
        <f>IF(A8="","",IFERROR(SUMIF('Linen Transactions'!$C$6:$C$205,A8,'Linen Transactions'!$K$6:$K$205),0))</f>
        <v/>
      </c>
      <c r="R8" s="50">
        <f>IF(A8="","",IFERROR(K8+P8,0))</f>
        <v/>
      </c>
      <c r="S8" s="50">
        <f>IF(A8="","",IFERROR(L8+Q8,0))</f>
        <v/>
      </c>
      <c r="T8" s="50">
        <f>IFERROR(IF(OR(A8="",N8=""),"",N8-R8),"")</f>
        <v/>
      </c>
      <c r="U8" s="50">
        <f>IFERROR(IF(OR(A8="",O8=""),"",O8-S8),"")</f>
        <v/>
      </c>
      <c r="V8" s="30">
        <f>IFERROR(IF(OR(A8="",N8=""),"",N8*I8),"")</f>
        <v/>
      </c>
      <c r="W8" s="50">
        <f>IFERROR(IF(OR(A8="",H8&lt;&gt;"Yes",O8=""),0,MAX(0,J8-O8)),0)</f>
        <v/>
      </c>
      <c r="X8" s="31">
        <f>IFERROR(IF(A8="","",IF(H8&lt;&gt;"Yes","Inactive",IF(O8="","Count Needed",IF(O8&lt;J8*'Dashboard'!$B$5,"Reorder","Sufficient Stock")))),"Review")</f>
        <v/>
      </c>
      <c r="Y8" s="30">
        <f>IFERROR(IF(A8="","",W8*I8),"")</f>
        <v/>
      </c>
      <c r="Z8" s="32">
        <f>IFERROR(IF(A8="","",IF(COUNTIF($A$6:$A$205,A8)&gt;1,"Data issue: Duplicate Item ID",IF(OR(I8&lt;0,J8&lt;0,K8&lt;0,L8&lt;0,N8&lt;0,O8&lt;0),"Data issue: Negative quantity or cost",IF(AND(N8&lt;&gt;"",O8&gt;N8),"Data issue: Available exceeds owned",IF(M8="","Count needed: Missing count date",IF(TODAY()-M8&gt;'Dashboard'!$B$6,"Count needed: Stale physical count",IF(AND(T8&lt;&gt;"",MAX(T8,-T8)&gt;='Dashboard'!$B$7,MAX(T8*I8,-T8*I8)&gt;='Dashboard'!$B$8),"Quantity variance and value variance alert",IF(AND(T8&lt;&gt;"",MAX(T8,-T8)&gt;='Dashboard'!$B$7),"Quantity variance alert",IF(AND(T8&lt;&gt;"",MAX(T8*I8,-T8*I8)&gt;='Dashboard'!$B$8),"Value variance alert","OK"))))))))),"")</f>
        <v/>
      </c>
      <c r="AA8" s="25" t="inlineStr">
        <is>
          <t>Used in double-queen rooms</t>
        </is>
      </c>
      <c r="AB8" s="30">
        <f>IFERROR(IF(OR(A8="",T8=""),"",MAX(T8*I8,-T8*I8)),"")</f>
        <v/>
      </c>
    </row>
    <row r="9">
      <c r="A9" s="24" t="inlineStr">
        <is>
          <t>BTH-BT-004</t>
        </is>
      </c>
      <c r="B9" s="24" t="inlineStr">
        <is>
          <t>Guest Room Bath</t>
        </is>
      </c>
      <c r="C9" s="25" t="inlineStr">
        <is>
          <t>Bath towel</t>
        </is>
      </c>
      <c r="D9" s="25" t="inlineStr">
        <is>
          <t>30 x 56 inches, white</t>
        </is>
      </c>
      <c r="E9" s="25" t="inlineStr">
        <is>
          <t>Main Linen Room</t>
        </is>
      </c>
      <c r="F9" s="24" t="inlineStr">
        <is>
          <t>Each</t>
        </is>
      </c>
      <c r="G9" s="25" t="inlineStr">
        <is>
          <t>National Hotel Textiles</t>
        </is>
      </c>
      <c r="H9" s="24" t="inlineStr">
        <is>
          <t>Yes</t>
        </is>
      </c>
      <c r="I9" s="26" t="n">
        <v>8.75</v>
      </c>
      <c r="J9" s="49" t="n">
        <v>420</v>
      </c>
      <c r="K9" s="49" t="n">
        <v>610</v>
      </c>
      <c r="L9" s="49" t="n">
        <v>338</v>
      </c>
      <c r="M9" s="28" t="n">
        <v>46066</v>
      </c>
      <c r="N9" s="49" t="n">
        <v>594</v>
      </c>
      <c r="O9" s="49" t="n">
        <v>297</v>
      </c>
      <c r="P9" s="50">
        <f>IF(A9="","",IFERROR(SUMIF('Linen Transactions'!$C$6:$C$205,A9,'Linen Transactions'!$J$6:$J$205),0))</f>
        <v/>
      </c>
      <c r="Q9" s="50">
        <f>IF(A9="","",IFERROR(SUMIF('Linen Transactions'!$C$6:$C$205,A9,'Linen Transactions'!$K$6:$K$205),0))</f>
        <v/>
      </c>
      <c r="R9" s="50">
        <f>IF(A9="","",IFERROR(K9+P9,0))</f>
        <v/>
      </c>
      <c r="S9" s="50">
        <f>IF(A9="","",IFERROR(L9+Q9,0))</f>
        <v/>
      </c>
      <c r="T9" s="50">
        <f>IFERROR(IF(OR(A9="",N9=""),"",N9-R9),"")</f>
        <v/>
      </c>
      <c r="U9" s="50">
        <f>IFERROR(IF(OR(A9="",O9=""),"",O9-S9),"")</f>
        <v/>
      </c>
      <c r="V9" s="30">
        <f>IFERROR(IF(OR(A9="",N9=""),"",N9*I9),"")</f>
        <v/>
      </c>
      <c r="W9" s="50">
        <f>IFERROR(IF(OR(A9="",H9&lt;&gt;"Yes",O9=""),0,MAX(0,J9-O9)),0)</f>
        <v/>
      </c>
      <c r="X9" s="31">
        <f>IFERROR(IF(A9="","",IF(H9&lt;&gt;"Yes","Inactive",IF(O9="","Count Needed",IF(O9&lt;J9*'Dashboard'!$B$5,"Reorder","Sufficient Stock")))),"Review")</f>
        <v/>
      </c>
      <c r="Y9" s="30">
        <f>IFERROR(IF(A9="","",W9*I9),"")</f>
        <v/>
      </c>
      <c r="Z9" s="32">
        <f>IFERROR(IF(A9="","",IF(COUNTIF($A$6:$A$205,A9)&gt;1,"Data issue: Duplicate Item ID",IF(OR(I9&lt;0,J9&lt;0,K9&lt;0,L9&lt;0,N9&lt;0,O9&lt;0),"Data issue: Negative quantity or cost",IF(AND(N9&lt;&gt;"",O9&gt;N9),"Data issue: Available exceeds owned",IF(M9="","Count needed: Missing count date",IF(TODAY()-M9&gt;'Dashboard'!$B$6,"Count needed: Stale physical count",IF(AND(T9&lt;&gt;"",MAX(T9,-T9)&gt;='Dashboard'!$B$7,MAX(T9*I9,-T9*I9)&gt;='Dashboard'!$B$8),"Quantity variance and value variance alert",IF(AND(T9&lt;&gt;"",MAX(T9,-T9)&gt;='Dashboard'!$B$7),"Quantity variance alert",IF(AND(T9&lt;&gt;"",MAX(T9*I9,-T9*I9)&gt;='Dashboard'!$B$8),"Value variance alert","OK"))))))))),"")</f>
        <v/>
      </c>
      <c r="AA9" s="25" t="inlineStr">
        <is>
          <t>High-volume guest bath item</t>
        </is>
      </c>
      <c r="AB9" s="30">
        <f>IFERROR(IF(OR(A9="",T9=""),"",MAX(T9*I9,-T9*I9)),"")</f>
        <v/>
      </c>
    </row>
    <row r="10">
      <c r="A10" s="24" t="inlineStr">
        <is>
          <t>BTH-HT-005</t>
        </is>
      </c>
      <c r="B10" s="24" t="inlineStr">
        <is>
          <t>Guest Room Bath</t>
        </is>
      </c>
      <c r="C10" s="25" t="inlineStr">
        <is>
          <t>Hand towel</t>
        </is>
      </c>
      <c r="D10" s="25" t="inlineStr">
        <is>
          <t>16 x 30 inches, white</t>
        </is>
      </c>
      <c r="E10" s="25" t="inlineStr">
        <is>
          <t>Floor 2 Linen Closet</t>
        </is>
      </c>
      <c r="F10" s="24" t="inlineStr">
        <is>
          <t>Each</t>
        </is>
      </c>
      <c r="G10" s="25" t="inlineStr">
        <is>
          <t>National Hotel Textiles</t>
        </is>
      </c>
      <c r="H10" s="24" t="inlineStr">
        <is>
          <t>Yes</t>
        </is>
      </c>
      <c r="I10" s="26" t="n">
        <v>3.4</v>
      </c>
      <c r="J10" s="49" t="n">
        <v>300</v>
      </c>
      <c r="K10" s="49" t="n">
        <v>440</v>
      </c>
      <c r="L10" s="49" t="n">
        <v>248</v>
      </c>
      <c r="M10" s="28" t="n">
        <v>46066</v>
      </c>
      <c r="N10" s="49" t="n">
        <v>436</v>
      </c>
      <c r="O10" s="49" t="n">
        <v>236</v>
      </c>
      <c r="P10" s="50">
        <f>IF(A10="","",IFERROR(SUMIF('Linen Transactions'!$C$6:$C$205,A10,'Linen Transactions'!$J$6:$J$205),0))</f>
        <v/>
      </c>
      <c r="Q10" s="50">
        <f>IF(A10="","",IFERROR(SUMIF('Linen Transactions'!$C$6:$C$205,A10,'Linen Transactions'!$K$6:$K$205),0))</f>
        <v/>
      </c>
      <c r="R10" s="50">
        <f>IF(A10="","",IFERROR(K10+P10,0))</f>
        <v/>
      </c>
      <c r="S10" s="50">
        <f>IF(A10="","",IFERROR(L10+Q10,0))</f>
        <v/>
      </c>
      <c r="T10" s="50">
        <f>IFERROR(IF(OR(A10="",N10=""),"",N10-R10),"")</f>
        <v/>
      </c>
      <c r="U10" s="50">
        <f>IFERROR(IF(OR(A10="",O10=""),"",O10-S10),"")</f>
        <v/>
      </c>
      <c r="V10" s="30">
        <f>IFERROR(IF(OR(A10="",N10=""),"",N10*I10),"")</f>
        <v/>
      </c>
      <c r="W10" s="50">
        <f>IFERROR(IF(OR(A10="",H10&lt;&gt;"Yes",O10=""),0,MAX(0,J10-O10)),0)</f>
        <v/>
      </c>
      <c r="X10" s="31">
        <f>IFERROR(IF(A10="","",IF(H10&lt;&gt;"Yes","Inactive",IF(O10="","Count Needed",IF(O10&lt;J10*'Dashboard'!$B$5,"Reorder","Sufficient Stock")))),"Review")</f>
        <v/>
      </c>
      <c r="Y10" s="30">
        <f>IFERROR(IF(A10="","",W10*I10),"")</f>
        <v/>
      </c>
      <c r="Z10" s="32">
        <f>IFERROR(IF(A10="","",IF(COUNTIF($A$6:$A$205,A10)&gt;1,"Data issue: Duplicate Item ID",IF(OR(I10&lt;0,J10&lt;0,K10&lt;0,L10&lt;0,N10&lt;0,O10&lt;0),"Data issue: Negative quantity or cost",IF(AND(N10&lt;&gt;"",O10&gt;N10),"Data issue: Available exceeds owned",IF(M10="","Count needed: Missing count date",IF(TODAY()-M10&gt;'Dashboard'!$B$6,"Count needed: Stale physical count",IF(AND(T10&lt;&gt;"",MAX(T10,-T10)&gt;='Dashboard'!$B$7,MAX(T10*I10,-T10*I10)&gt;='Dashboard'!$B$8),"Quantity variance and value variance alert",IF(AND(T10&lt;&gt;"",MAX(T10,-T10)&gt;='Dashboard'!$B$7),"Quantity variance alert",IF(AND(T10&lt;&gt;"",MAX(T10*I10,-T10*I10)&gt;='Dashboard'!$B$8),"Value variance alert","OK"))))))))),"")</f>
        <v/>
      </c>
      <c r="AA10" s="25" t="inlineStr">
        <is>
          <t>Floor closet replenishment</t>
        </is>
      </c>
      <c r="AB10" s="30">
        <f>IFERROR(IF(OR(A10="",T10=""),"",MAX(T10*I10,-T10*I10)),"")</f>
        <v/>
      </c>
    </row>
    <row r="11">
      <c r="A11" s="24" t="inlineStr">
        <is>
          <t>BTH-WC-006</t>
        </is>
      </c>
      <c r="B11" s="24" t="inlineStr">
        <is>
          <t>Guest Room Bath</t>
        </is>
      </c>
      <c r="C11" s="25" t="inlineStr">
        <is>
          <t>Washcloth</t>
        </is>
      </c>
      <c r="D11" s="25" t="inlineStr">
        <is>
          <t>13 x 13 inches, white</t>
        </is>
      </c>
      <c r="E11" s="25" t="inlineStr">
        <is>
          <t>Floor 3 Linen Closet</t>
        </is>
      </c>
      <c r="F11" s="24" t="inlineStr">
        <is>
          <t>Each</t>
        </is>
      </c>
      <c r="G11" s="25" t="inlineStr">
        <is>
          <t>National Hotel Textiles</t>
        </is>
      </c>
      <c r="H11" s="24" t="inlineStr">
        <is>
          <t>Yes</t>
        </is>
      </c>
      <c r="I11" s="26" t="n">
        <v>1.45</v>
      </c>
      <c r="J11" s="49" t="n">
        <v>360</v>
      </c>
      <c r="K11" s="49" t="n">
        <v>525</v>
      </c>
      <c r="L11" s="49" t="n">
        <v>302</v>
      </c>
      <c r="M11" s="28" t="n">
        <v>46064</v>
      </c>
      <c r="N11" s="49" t="n">
        <v>518</v>
      </c>
      <c r="O11" s="49" t="n">
        <v>268</v>
      </c>
      <c r="P11" s="50">
        <f>IF(A11="","",IFERROR(SUMIF('Linen Transactions'!$C$6:$C$205,A11,'Linen Transactions'!$J$6:$J$205),0))</f>
        <v/>
      </c>
      <c r="Q11" s="50">
        <f>IF(A11="","",IFERROR(SUMIF('Linen Transactions'!$C$6:$C$205,A11,'Linen Transactions'!$K$6:$K$205),0))</f>
        <v/>
      </c>
      <c r="R11" s="50">
        <f>IF(A11="","",IFERROR(K11+P11,0))</f>
        <v/>
      </c>
      <c r="S11" s="50">
        <f>IF(A11="","",IFERROR(L11+Q11,0))</f>
        <v/>
      </c>
      <c r="T11" s="50">
        <f>IFERROR(IF(OR(A11="",N11=""),"",N11-R11),"")</f>
        <v/>
      </c>
      <c r="U11" s="50">
        <f>IFERROR(IF(OR(A11="",O11=""),"",O11-S11),"")</f>
        <v/>
      </c>
      <c r="V11" s="30">
        <f>IFERROR(IF(OR(A11="",N11=""),"",N11*I11),"")</f>
        <v/>
      </c>
      <c r="W11" s="50">
        <f>IFERROR(IF(OR(A11="",H11&lt;&gt;"Yes",O11=""),0,MAX(0,J11-O11)),0)</f>
        <v/>
      </c>
      <c r="X11" s="31">
        <f>IFERROR(IF(A11="","",IF(H11&lt;&gt;"Yes","Inactive",IF(O11="","Count Needed",IF(O11&lt;J11*'Dashboard'!$B$5,"Reorder","Sufficient Stock")))),"Review")</f>
        <v/>
      </c>
      <c r="Y11" s="30">
        <f>IFERROR(IF(A11="","",W11*I11),"")</f>
        <v/>
      </c>
      <c r="Z11" s="32">
        <f>IFERROR(IF(A11="","",IF(COUNTIF($A$6:$A$205,A11)&gt;1,"Data issue: Duplicate Item ID",IF(OR(I11&lt;0,J11&lt;0,K11&lt;0,L11&lt;0,N11&lt;0,O11&lt;0),"Data issue: Negative quantity or cost",IF(AND(N11&lt;&gt;"",O11&gt;N11),"Data issue: Available exceeds owned",IF(M11="","Count needed: Missing count date",IF(TODAY()-M11&gt;'Dashboard'!$B$6,"Count needed: Stale physical count",IF(AND(T11&lt;&gt;"",MAX(T11,-T11)&gt;='Dashboard'!$B$7,MAX(T11*I11,-T11*I11)&gt;='Dashboard'!$B$8),"Quantity variance and value variance alert",IF(AND(T11&lt;&gt;"",MAX(T11,-T11)&gt;='Dashboard'!$B$7),"Quantity variance alert",IF(AND(T11&lt;&gt;"",MAX(T11*I11,-T11*I11)&gt;='Dashboard'!$B$8),"Value variance alert","OK"))))))))),"")</f>
        <v/>
      </c>
      <c r="AA11" s="25" t="inlineStr">
        <is>
          <t>Monitor loss rate</t>
        </is>
      </c>
      <c r="AB11" s="30">
        <f>IFERROR(IF(OR(A11="",T11=""),"",MAX(T11*I11,-T11*I11)),"")</f>
        <v/>
      </c>
    </row>
    <row r="12">
      <c r="A12" s="24" t="inlineStr">
        <is>
          <t>POO-PT-007</t>
        </is>
      </c>
      <c r="B12" s="24" t="inlineStr">
        <is>
          <t>Pool</t>
        </is>
      </c>
      <c r="C12" s="25" t="inlineStr">
        <is>
          <t>Pool towel</t>
        </is>
      </c>
      <c r="D12" s="25" t="inlineStr">
        <is>
          <t>30 x 60 inches, blue stripe</t>
        </is>
      </c>
      <c r="E12" s="25" t="inlineStr">
        <is>
          <t>Pool Storage</t>
        </is>
      </c>
      <c r="F12" s="24" t="inlineStr">
        <is>
          <t>Each</t>
        </is>
      </c>
      <c r="G12" s="25" t="inlineStr">
        <is>
          <t>Resort Linen Direct</t>
        </is>
      </c>
      <c r="H12" s="24" t="inlineStr">
        <is>
          <t>Yes</t>
        </is>
      </c>
      <c r="I12" s="26" t="n">
        <v>10.5</v>
      </c>
      <c r="J12" s="49" t="n">
        <v>160</v>
      </c>
      <c r="K12" s="49" t="n">
        <v>225</v>
      </c>
      <c r="L12" s="49" t="n">
        <v>120</v>
      </c>
      <c r="M12" s="28" t="n">
        <v>46062</v>
      </c>
      <c r="N12" s="49" t="n">
        <v>216</v>
      </c>
      <c r="O12" s="49" t="n">
        <v>98</v>
      </c>
      <c r="P12" s="50">
        <f>IF(A12="","",IFERROR(SUMIF('Linen Transactions'!$C$6:$C$205,A12,'Linen Transactions'!$J$6:$J$205),0))</f>
        <v/>
      </c>
      <c r="Q12" s="50">
        <f>IF(A12="","",IFERROR(SUMIF('Linen Transactions'!$C$6:$C$205,A12,'Linen Transactions'!$K$6:$K$205),0))</f>
        <v/>
      </c>
      <c r="R12" s="50">
        <f>IF(A12="","",IFERROR(K12+P12,0))</f>
        <v/>
      </c>
      <c r="S12" s="50">
        <f>IF(A12="","",IFERROR(L12+Q12,0))</f>
        <v/>
      </c>
      <c r="T12" s="50">
        <f>IFERROR(IF(OR(A12="",N12=""),"",N12-R12),"")</f>
        <v/>
      </c>
      <c r="U12" s="50">
        <f>IFERROR(IF(OR(A12="",O12=""),"",O12-S12),"")</f>
        <v/>
      </c>
      <c r="V12" s="30">
        <f>IFERROR(IF(OR(A12="",N12=""),"",N12*I12),"")</f>
        <v/>
      </c>
      <c r="W12" s="50">
        <f>IFERROR(IF(OR(A12="",H12&lt;&gt;"Yes",O12=""),0,MAX(0,J12-O12)),0)</f>
        <v/>
      </c>
      <c r="X12" s="31">
        <f>IFERROR(IF(A12="","",IF(H12&lt;&gt;"Yes","Inactive",IF(O12="","Count Needed",IF(O12&lt;J12*'Dashboard'!$B$5,"Reorder","Sufficient Stock")))),"Review")</f>
        <v/>
      </c>
      <c r="Y12" s="30">
        <f>IFERROR(IF(A12="","",W12*I12),"")</f>
        <v/>
      </c>
      <c r="Z12" s="32">
        <f>IFERROR(IF(A12="","",IF(COUNTIF($A$6:$A$205,A12)&gt;1,"Data issue: Duplicate Item ID",IF(OR(I12&lt;0,J12&lt;0,K12&lt;0,L12&lt;0,N12&lt;0,O12&lt;0),"Data issue: Negative quantity or cost",IF(AND(N12&lt;&gt;"",O12&gt;N12),"Data issue: Available exceeds owned",IF(M12="","Count needed: Missing count date",IF(TODAY()-M12&gt;'Dashboard'!$B$6,"Count needed: Stale physical count",IF(AND(T12&lt;&gt;"",MAX(T12,-T12)&gt;='Dashboard'!$B$7,MAX(T12*I12,-T12*I12)&gt;='Dashboard'!$B$8),"Quantity variance and value variance alert",IF(AND(T12&lt;&gt;"",MAX(T12,-T12)&gt;='Dashboard'!$B$7),"Quantity variance alert",IF(AND(T12&lt;&gt;"",MAX(T12*I12,-T12*I12)&gt;='Dashboard'!$B$8),"Value variance alert","OK"))))))))),"")</f>
        <v/>
      </c>
      <c r="AA12" s="25" t="inlineStr">
        <is>
          <t>Seasonal pool inventory</t>
        </is>
      </c>
      <c r="AB12" s="30">
        <f>IFERROR(IF(OR(A12="",T12=""),"",MAX(T12*I12,-T12*I12)),"")</f>
        <v/>
      </c>
    </row>
    <row r="13">
      <c r="A13" s="24" t="inlineStr">
        <is>
          <t>SPA-ST-008</t>
        </is>
      </c>
      <c r="B13" s="24" t="inlineStr">
        <is>
          <t>Spa</t>
        </is>
      </c>
      <c r="C13" s="25" t="inlineStr">
        <is>
          <t>Spa bath sheet</t>
        </is>
      </c>
      <c r="D13" s="25" t="inlineStr">
        <is>
          <t>Oversized, ivory</t>
        </is>
      </c>
      <c r="E13" s="25" t="inlineStr">
        <is>
          <t>Spa Linen Room</t>
        </is>
      </c>
      <c r="F13" s="24" t="inlineStr">
        <is>
          <t>Each</t>
        </is>
      </c>
      <c r="G13" s="25" t="inlineStr">
        <is>
          <t>Resort Linen Direct</t>
        </is>
      </c>
      <c r="H13" s="24" t="inlineStr">
        <is>
          <t>Yes</t>
        </is>
      </c>
      <c r="I13" s="26" t="n">
        <v>16.8</v>
      </c>
      <c r="J13" s="49" t="n">
        <v>90</v>
      </c>
      <c r="K13" s="49" t="n">
        <v>128</v>
      </c>
      <c r="L13" s="49" t="n">
        <v>72</v>
      </c>
      <c r="M13" s="28" t="n">
        <v>46061</v>
      </c>
      <c r="N13" s="49" t="n">
        <v>125</v>
      </c>
      <c r="O13" s="49" t="n">
        <v>60</v>
      </c>
      <c r="P13" s="50">
        <f>IF(A13="","",IFERROR(SUMIF('Linen Transactions'!$C$6:$C$205,A13,'Linen Transactions'!$J$6:$J$205),0))</f>
        <v/>
      </c>
      <c r="Q13" s="50">
        <f>IF(A13="","",IFERROR(SUMIF('Linen Transactions'!$C$6:$C$205,A13,'Linen Transactions'!$K$6:$K$205),0))</f>
        <v/>
      </c>
      <c r="R13" s="50">
        <f>IF(A13="","",IFERROR(K13+P13,0))</f>
        <v/>
      </c>
      <c r="S13" s="50">
        <f>IF(A13="","",IFERROR(L13+Q13,0))</f>
        <v/>
      </c>
      <c r="T13" s="50">
        <f>IFERROR(IF(OR(A13="",N13=""),"",N13-R13),"")</f>
        <v/>
      </c>
      <c r="U13" s="50">
        <f>IFERROR(IF(OR(A13="",O13=""),"",O13-S13),"")</f>
        <v/>
      </c>
      <c r="V13" s="30">
        <f>IFERROR(IF(OR(A13="",N13=""),"",N13*I13),"")</f>
        <v/>
      </c>
      <c r="W13" s="50">
        <f>IFERROR(IF(OR(A13="",H13&lt;&gt;"Yes",O13=""),0,MAX(0,J13-O13)),0)</f>
        <v/>
      </c>
      <c r="X13" s="31">
        <f>IFERROR(IF(A13="","",IF(H13&lt;&gt;"Yes","Inactive",IF(O13="","Count Needed",IF(O13&lt;J13*'Dashboard'!$B$5,"Reorder","Sufficient Stock")))),"Review")</f>
        <v/>
      </c>
      <c r="Y13" s="30">
        <f>IFERROR(IF(A13="","",W13*I13),"")</f>
        <v/>
      </c>
      <c r="Z13" s="32">
        <f>IFERROR(IF(A13="","",IF(COUNTIF($A$6:$A$205,A13)&gt;1,"Data issue: Duplicate Item ID",IF(OR(I13&lt;0,J13&lt;0,K13&lt;0,L13&lt;0,N13&lt;0,O13&lt;0),"Data issue: Negative quantity or cost",IF(AND(N13&lt;&gt;"",O13&gt;N13),"Data issue: Available exceeds owned",IF(M13="","Count needed: Missing count date",IF(TODAY()-M13&gt;'Dashboard'!$B$6,"Count needed: Stale physical count",IF(AND(T13&lt;&gt;"",MAX(T13,-T13)&gt;='Dashboard'!$B$7,MAX(T13*I13,-T13*I13)&gt;='Dashboard'!$B$8),"Quantity variance and value variance alert",IF(AND(T13&lt;&gt;"",MAX(T13,-T13)&gt;='Dashboard'!$B$7),"Quantity variance alert",IF(AND(T13&lt;&gt;"",MAX(T13*I13,-T13*I13)&gt;='Dashboard'!$B$8),"Value variance alert","OK"))))))))),"")</f>
        <v/>
      </c>
      <c r="AA13" s="25" t="inlineStr">
        <is>
          <t>Spa use only</t>
        </is>
      </c>
      <c r="AB13" s="30">
        <f>IFERROR(IF(OR(A13="",T13=""),"",MAX(T13*I13,-T13*I13)),"")</f>
        <v/>
      </c>
    </row>
    <row r="14">
      <c r="A14" s="24" t="inlineStr">
        <is>
          <t>FNB-NP-009</t>
        </is>
      </c>
      <c r="B14" s="24" t="inlineStr">
        <is>
          <t>Food and Beverage</t>
        </is>
      </c>
      <c r="C14" s="25" t="inlineStr">
        <is>
          <t>Dinner napkin</t>
        </is>
      </c>
      <c r="D14" s="25" t="inlineStr">
        <is>
          <t>20 x 20 inches, white</t>
        </is>
      </c>
      <c r="E14" s="25" t="inlineStr">
        <is>
          <t>Banquet Linen Storage</t>
        </is>
      </c>
      <c r="F14" s="24" t="inlineStr">
        <is>
          <t>Each</t>
        </is>
      </c>
      <c r="G14" s="25" t="inlineStr">
        <is>
          <t>Premier Table Linens</t>
        </is>
      </c>
      <c r="H14" s="24" t="inlineStr">
        <is>
          <t>Yes</t>
        </is>
      </c>
      <c r="I14" s="26" t="n">
        <v>2.1</v>
      </c>
      <c r="J14" s="49" t="n">
        <v>500</v>
      </c>
      <c r="K14" s="49" t="n">
        <v>720</v>
      </c>
      <c r="L14" s="49" t="n">
        <v>455</v>
      </c>
      <c r="M14" s="28" t="n">
        <v>46060</v>
      </c>
      <c r="N14" s="49" t="n">
        <v>708</v>
      </c>
      <c r="O14" s="49" t="n">
        <v>372</v>
      </c>
      <c r="P14" s="50">
        <f>IF(A14="","",IFERROR(SUMIF('Linen Transactions'!$C$6:$C$205,A14,'Linen Transactions'!$J$6:$J$205),0))</f>
        <v/>
      </c>
      <c r="Q14" s="50">
        <f>IF(A14="","",IFERROR(SUMIF('Linen Transactions'!$C$6:$C$205,A14,'Linen Transactions'!$K$6:$K$205),0))</f>
        <v/>
      </c>
      <c r="R14" s="50">
        <f>IF(A14="","",IFERROR(K14+P14,0))</f>
        <v/>
      </c>
      <c r="S14" s="50">
        <f>IF(A14="","",IFERROR(L14+Q14,0))</f>
        <v/>
      </c>
      <c r="T14" s="50">
        <f>IFERROR(IF(OR(A14="",N14=""),"",N14-R14),"")</f>
        <v/>
      </c>
      <c r="U14" s="50">
        <f>IFERROR(IF(OR(A14="",O14=""),"",O14-S14),"")</f>
        <v/>
      </c>
      <c r="V14" s="30">
        <f>IFERROR(IF(OR(A14="",N14=""),"",N14*I14),"")</f>
        <v/>
      </c>
      <c r="W14" s="50">
        <f>IFERROR(IF(OR(A14="",H14&lt;&gt;"Yes",O14=""),0,MAX(0,J14-O14)),0)</f>
        <v/>
      </c>
      <c r="X14" s="31">
        <f>IFERROR(IF(A14="","",IF(H14&lt;&gt;"Yes","Inactive",IF(O14="","Count Needed",IF(O14&lt;J14*'Dashboard'!$B$5,"Reorder","Sufficient Stock")))),"Review")</f>
        <v/>
      </c>
      <c r="Y14" s="30">
        <f>IFERROR(IF(A14="","",W14*I14),"")</f>
        <v/>
      </c>
      <c r="Z14" s="32">
        <f>IFERROR(IF(A14="","",IF(COUNTIF($A$6:$A$205,A14)&gt;1,"Data issue: Duplicate Item ID",IF(OR(I14&lt;0,J14&lt;0,K14&lt;0,L14&lt;0,N14&lt;0,O14&lt;0),"Data issue: Negative quantity or cost",IF(AND(N14&lt;&gt;"",O14&gt;N14),"Data issue: Available exceeds owned",IF(M14="","Count needed: Missing count date",IF(TODAY()-M14&gt;'Dashboard'!$B$6,"Count needed: Stale physical count",IF(AND(T14&lt;&gt;"",MAX(T14,-T14)&gt;='Dashboard'!$B$7,MAX(T14*I14,-T14*I14)&gt;='Dashboard'!$B$8),"Quantity variance and value variance alert",IF(AND(T14&lt;&gt;"",MAX(T14,-T14)&gt;='Dashboard'!$B$7),"Quantity variance alert",IF(AND(T14&lt;&gt;"",MAX(T14*I14,-T14*I14)&gt;='Dashboard'!$B$8),"Value variance alert","OK"))))))))),"")</f>
        <v/>
      </c>
      <c r="AA14" s="25" t="inlineStr">
        <is>
          <t>Restaurant and banquet service</t>
        </is>
      </c>
      <c r="AB14" s="30">
        <f>IFERROR(IF(OR(A14="",T14=""),"",MAX(T14*I14,-T14*I14)),"")</f>
        <v/>
      </c>
    </row>
    <row r="15">
      <c r="A15" s="24" t="inlineStr">
        <is>
          <t>EVT-TC-010</t>
        </is>
      </c>
      <c r="B15" s="24" t="inlineStr">
        <is>
          <t>Events</t>
        </is>
      </c>
      <c r="C15" s="25" t="inlineStr">
        <is>
          <t>Banquet tablecloth</t>
        </is>
      </c>
      <c r="D15" s="25" t="inlineStr">
        <is>
          <t>90 x 132 inches, white</t>
        </is>
      </c>
      <c r="E15" s="25" t="inlineStr">
        <is>
          <t>Banquet Linen Storage</t>
        </is>
      </c>
      <c r="F15" s="24" t="inlineStr">
        <is>
          <t>Each</t>
        </is>
      </c>
      <c r="G15" s="25" t="inlineStr">
        <is>
          <t>Premier Table Linens</t>
        </is>
      </c>
      <c r="H15" s="24" t="inlineStr">
        <is>
          <t>Yes</t>
        </is>
      </c>
      <c r="I15" s="26" t="n">
        <v>28</v>
      </c>
      <c r="J15" s="49" t="n">
        <v>80</v>
      </c>
      <c r="K15" s="49" t="n">
        <v>110</v>
      </c>
      <c r="L15" s="49" t="n">
        <v>64</v>
      </c>
      <c r="M15" s="28" t="n">
        <v>46042</v>
      </c>
      <c r="N15" s="49" t="n">
        <v>106</v>
      </c>
      <c r="O15" s="49" t="n">
        <v>48</v>
      </c>
      <c r="P15" s="50">
        <f>IF(A15="","",IFERROR(SUMIF('Linen Transactions'!$C$6:$C$205,A15,'Linen Transactions'!$J$6:$J$205),0))</f>
        <v/>
      </c>
      <c r="Q15" s="50">
        <f>IF(A15="","",IFERROR(SUMIF('Linen Transactions'!$C$6:$C$205,A15,'Linen Transactions'!$K$6:$K$205),0))</f>
        <v/>
      </c>
      <c r="R15" s="50">
        <f>IF(A15="","",IFERROR(K15+P15,0))</f>
        <v/>
      </c>
      <c r="S15" s="50">
        <f>IF(A15="","",IFERROR(L15+Q15,0))</f>
        <v/>
      </c>
      <c r="T15" s="50">
        <f>IFERROR(IF(OR(A15="",N15=""),"",N15-R15),"")</f>
        <v/>
      </c>
      <c r="U15" s="50">
        <f>IFERROR(IF(OR(A15="",O15=""),"",O15-S15),"")</f>
        <v/>
      </c>
      <c r="V15" s="30">
        <f>IFERROR(IF(OR(A15="",N15=""),"",N15*I15),"")</f>
        <v/>
      </c>
      <c r="W15" s="50">
        <f>IFERROR(IF(OR(A15="",H15&lt;&gt;"Yes",O15=""),0,MAX(0,J15-O15)),0)</f>
        <v/>
      </c>
      <c r="X15" s="31">
        <f>IFERROR(IF(A15="","",IF(H15&lt;&gt;"Yes","Inactive",IF(O15="","Count Needed",IF(O15&lt;J15*'Dashboard'!$B$5,"Reorder","Sufficient Stock")))),"Review")</f>
        <v/>
      </c>
      <c r="Y15" s="30">
        <f>IFERROR(IF(A15="","",W15*I15),"")</f>
        <v/>
      </c>
      <c r="Z15" s="32">
        <f>IFERROR(IF(A15="","",IF(COUNTIF($A$6:$A$205,A15)&gt;1,"Data issue: Duplicate Item ID",IF(OR(I15&lt;0,J15&lt;0,K15&lt;0,L15&lt;0,N15&lt;0,O15&lt;0),"Data issue: Negative quantity or cost",IF(AND(N15&lt;&gt;"",O15&gt;N15),"Data issue: Available exceeds owned",IF(M15="","Count needed: Missing count date",IF(TODAY()-M15&gt;'Dashboard'!$B$6,"Count needed: Stale physical count",IF(AND(T15&lt;&gt;"",MAX(T15,-T15)&gt;='Dashboard'!$B$7,MAX(T15*I15,-T15*I15)&gt;='Dashboard'!$B$8),"Quantity variance and value variance alert",IF(AND(T15&lt;&gt;"",MAX(T15,-T15)&gt;='Dashboard'!$B$7),"Quantity variance alert",IF(AND(T15&lt;&gt;"",MAX(T15*I15,-T15*I15)&gt;='Dashboard'!$B$8),"Value variance alert","OK"))))))))),"")</f>
        <v/>
      </c>
      <c r="AA15" s="25" t="inlineStr">
        <is>
          <t>Rectangular banquet tables</t>
        </is>
      </c>
      <c r="AB15" s="30">
        <f>IFERROR(IF(OR(A15="",T15=""),"",MAX(T15*I15,-T15*I15)),"")</f>
        <v/>
      </c>
    </row>
    <row r="16">
      <c r="A16" s="24" t="n"/>
      <c r="B16" s="24" t="n"/>
      <c r="C16" s="25" t="n"/>
      <c r="D16" s="25" t="n"/>
      <c r="E16" s="25" t="n"/>
      <c r="F16" s="24" t="n"/>
      <c r="G16" s="25" t="n"/>
      <c r="H16" s="24" t="n"/>
      <c r="I16" s="26" t="n"/>
      <c r="J16" s="49" t="n"/>
      <c r="K16" s="49" t="n"/>
      <c r="L16" s="49" t="n"/>
      <c r="M16" s="28" t="n"/>
      <c r="N16" s="49" t="n"/>
      <c r="O16" s="49" t="n"/>
      <c r="P16" s="50">
        <f>IF(A16="","",IFERROR(SUMIF('Linen Transactions'!$C$6:$C$205,A16,'Linen Transactions'!$J$6:$J$205),0))</f>
        <v/>
      </c>
      <c r="Q16" s="50">
        <f>IF(A16="","",IFERROR(SUMIF('Linen Transactions'!$C$6:$C$205,A16,'Linen Transactions'!$K$6:$K$205),0))</f>
        <v/>
      </c>
      <c r="R16" s="50">
        <f>IF(A16="","",IFERROR(K16+P16,0))</f>
        <v/>
      </c>
      <c r="S16" s="50">
        <f>IF(A16="","",IFERROR(L16+Q16,0))</f>
        <v/>
      </c>
      <c r="T16" s="50">
        <f>IFERROR(IF(OR(A16="",N16=""),"",N16-R16),"")</f>
        <v/>
      </c>
      <c r="U16" s="50">
        <f>IFERROR(IF(OR(A16="",O16=""),"",O16-S16),"")</f>
        <v/>
      </c>
      <c r="V16" s="30">
        <f>IFERROR(IF(OR(A16="",N16=""),"",N16*I16),"")</f>
        <v/>
      </c>
      <c r="W16" s="50">
        <f>IFERROR(IF(OR(A16="",H16&lt;&gt;"Yes",O16=""),0,MAX(0,J16-O16)),0)</f>
        <v/>
      </c>
      <c r="X16" s="31">
        <f>IFERROR(IF(A16="","",IF(H16&lt;&gt;"Yes","Inactive",IF(O16="","Count Needed",IF(O16&lt;J16*'Dashboard'!$B$5,"Reorder","Sufficient Stock")))),"Review")</f>
        <v/>
      </c>
      <c r="Y16" s="30">
        <f>IFERROR(IF(A16="","",W16*I16),"")</f>
        <v/>
      </c>
      <c r="Z16" s="32">
        <f>IFERROR(IF(A16="","",IF(COUNTIF($A$6:$A$205,A16)&gt;1,"Data issue: Duplicate Item ID",IF(OR(I16&lt;0,J16&lt;0,K16&lt;0,L16&lt;0,N16&lt;0,O16&lt;0),"Data issue: Negative quantity or cost",IF(AND(N16&lt;&gt;"",O16&gt;N16),"Data issue: Available exceeds owned",IF(M16="","Count needed: Missing count date",IF(TODAY()-M16&gt;'Dashboard'!$B$6,"Count needed: Stale physical count",IF(AND(T16&lt;&gt;"",MAX(T16,-T16)&gt;='Dashboard'!$B$7,MAX(T16*I16,-T16*I16)&gt;='Dashboard'!$B$8),"Quantity variance and value variance alert",IF(AND(T16&lt;&gt;"",MAX(T16,-T16)&gt;='Dashboard'!$B$7),"Quantity variance alert",IF(AND(T16&lt;&gt;"",MAX(T16*I16,-T16*I16)&gt;='Dashboard'!$B$8),"Value variance alert","OK"))))))))),"")</f>
        <v/>
      </c>
      <c r="AA16" s="25" t="n"/>
      <c r="AB16" s="30">
        <f>IFERROR(IF(OR(A16="",T16=""),"",MAX(T16*I16,-T16*I16)),"")</f>
        <v/>
      </c>
    </row>
    <row r="17">
      <c r="A17" s="24" t="n"/>
      <c r="B17" s="24" t="n"/>
      <c r="C17" s="25" t="n"/>
      <c r="D17" s="25" t="n"/>
      <c r="E17" s="25" t="n"/>
      <c r="F17" s="24" t="n"/>
      <c r="G17" s="25" t="n"/>
      <c r="H17" s="24" t="n"/>
      <c r="I17" s="26" t="n"/>
      <c r="J17" s="49" t="n"/>
      <c r="K17" s="49" t="n"/>
      <c r="L17" s="49" t="n"/>
      <c r="M17" s="28" t="n"/>
      <c r="N17" s="49" t="n"/>
      <c r="O17" s="49" t="n"/>
      <c r="P17" s="50">
        <f>IF(A17="","",IFERROR(SUMIF('Linen Transactions'!$C$6:$C$205,A17,'Linen Transactions'!$J$6:$J$205),0))</f>
        <v/>
      </c>
      <c r="Q17" s="50">
        <f>IF(A17="","",IFERROR(SUMIF('Linen Transactions'!$C$6:$C$205,A17,'Linen Transactions'!$K$6:$K$205),0))</f>
        <v/>
      </c>
      <c r="R17" s="50">
        <f>IF(A17="","",IFERROR(K17+P17,0))</f>
        <v/>
      </c>
      <c r="S17" s="50">
        <f>IF(A17="","",IFERROR(L17+Q17,0))</f>
        <v/>
      </c>
      <c r="T17" s="50">
        <f>IFERROR(IF(OR(A17="",N17=""),"",N17-R17),"")</f>
        <v/>
      </c>
      <c r="U17" s="50">
        <f>IFERROR(IF(OR(A17="",O17=""),"",O17-S17),"")</f>
        <v/>
      </c>
      <c r="V17" s="30">
        <f>IFERROR(IF(OR(A17="",N17=""),"",N17*I17),"")</f>
        <v/>
      </c>
      <c r="W17" s="50">
        <f>IFERROR(IF(OR(A17="",H17&lt;&gt;"Yes",O17=""),0,MAX(0,J17-O17)),0)</f>
        <v/>
      </c>
      <c r="X17" s="31">
        <f>IFERROR(IF(A17="","",IF(H17&lt;&gt;"Yes","Inactive",IF(O17="","Count Needed",IF(O17&lt;J17*'Dashboard'!$B$5,"Reorder","Sufficient Stock")))),"Review")</f>
        <v/>
      </c>
      <c r="Y17" s="30">
        <f>IFERROR(IF(A17="","",W17*I17),"")</f>
        <v/>
      </c>
      <c r="Z17" s="32">
        <f>IFERROR(IF(A17="","",IF(COUNTIF($A$6:$A$205,A17)&gt;1,"Data issue: Duplicate Item ID",IF(OR(I17&lt;0,J17&lt;0,K17&lt;0,L17&lt;0,N17&lt;0,O17&lt;0),"Data issue: Negative quantity or cost",IF(AND(N17&lt;&gt;"",O17&gt;N17),"Data issue: Available exceeds owned",IF(M17="","Count needed: Missing count date",IF(TODAY()-M17&gt;'Dashboard'!$B$6,"Count needed: Stale physical count",IF(AND(T17&lt;&gt;"",MAX(T17,-T17)&gt;='Dashboard'!$B$7,MAX(T17*I17,-T17*I17)&gt;='Dashboard'!$B$8),"Quantity variance and value variance alert",IF(AND(T17&lt;&gt;"",MAX(T17,-T17)&gt;='Dashboard'!$B$7),"Quantity variance alert",IF(AND(T17&lt;&gt;"",MAX(T17*I17,-T17*I17)&gt;='Dashboard'!$B$8),"Value variance alert","OK"))))))))),"")</f>
        <v/>
      </c>
      <c r="AA17" s="25" t="n"/>
      <c r="AB17" s="30">
        <f>IFERROR(IF(OR(A17="",T17=""),"",MAX(T17*I17,-T17*I17)),"")</f>
        <v/>
      </c>
    </row>
    <row r="18">
      <c r="A18" s="24" t="n"/>
      <c r="B18" s="24" t="n"/>
      <c r="C18" s="25" t="n"/>
      <c r="D18" s="25" t="n"/>
      <c r="E18" s="25" t="n"/>
      <c r="F18" s="24" t="n"/>
      <c r="G18" s="25" t="n"/>
      <c r="H18" s="24" t="n"/>
      <c r="I18" s="26" t="n"/>
      <c r="J18" s="49" t="n"/>
      <c r="K18" s="49" t="n"/>
      <c r="L18" s="49" t="n"/>
      <c r="M18" s="28" t="n"/>
      <c r="N18" s="49" t="n"/>
      <c r="O18" s="49" t="n"/>
      <c r="P18" s="50">
        <f>IF(A18="","",IFERROR(SUMIF('Linen Transactions'!$C$6:$C$205,A18,'Linen Transactions'!$J$6:$J$205),0))</f>
        <v/>
      </c>
      <c r="Q18" s="50">
        <f>IF(A18="","",IFERROR(SUMIF('Linen Transactions'!$C$6:$C$205,A18,'Linen Transactions'!$K$6:$K$205),0))</f>
        <v/>
      </c>
      <c r="R18" s="50">
        <f>IF(A18="","",IFERROR(K18+P18,0))</f>
        <v/>
      </c>
      <c r="S18" s="50">
        <f>IF(A18="","",IFERROR(L18+Q18,0))</f>
        <v/>
      </c>
      <c r="T18" s="50">
        <f>IFERROR(IF(OR(A18="",N18=""),"",N18-R18),"")</f>
        <v/>
      </c>
      <c r="U18" s="50">
        <f>IFERROR(IF(OR(A18="",O18=""),"",O18-S18),"")</f>
        <v/>
      </c>
      <c r="V18" s="30">
        <f>IFERROR(IF(OR(A18="",N18=""),"",N18*I18),"")</f>
        <v/>
      </c>
      <c r="W18" s="50">
        <f>IFERROR(IF(OR(A18="",H18&lt;&gt;"Yes",O18=""),0,MAX(0,J18-O18)),0)</f>
        <v/>
      </c>
      <c r="X18" s="31">
        <f>IFERROR(IF(A18="","",IF(H18&lt;&gt;"Yes","Inactive",IF(O18="","Count Needed",IF(O18&lt;J18*'Dashboard'!$B$5,"Reorder","Sufficient Stock")))),"Review")</f>
        <v/>
      </c>
      <c r="Y18" s="30">
        <f>IFERROR(IF(A18="","",W18*I18),"")</f>
        <v/>
      </c>
      <c r="Z18" s="32">
        <f>IFERROR(IF(A18="","",IF(COUNTIF($A$6:$A$205,A18)&gt;1,"Data issue: Duplicate Item ID",IF(OR(I18&lt;0,J18&lt;0,K18&lt;0,L18&lt;0,N18&lt;0,O18&lt;0),"Data issue: Negative quantity or cost",IF(AND(N18&lt;&gt;"",O18&gt;N18),"Data issue: Available exceeds owned",IF(M18="","Count needed: Missing count date",IF(TODAY()-M18&gt;'Dashboard'!$B$6,"Count needed: Stale physical count",IF(AND(T18&lt;&gt;"",MAX(T18,-T18)&gt;='Dashboard'!$B$7,MAX(T18*I18,-T18*I18)&gt;='Dashboard'!$B$8),"Quantity variance and value variance alert",IF(AND(T18&lt;&gt;"",MAX(T18,-T18)&gt;='Dashboard'!$B$7),"Quantity variance alert",IF(AND(T18&lt;&gt;"",MAX(T18*I18,-T18*I18)&gt;='Dashboard'!$B$8),"Value variance alert","OK"))))))))),"")</f>
        <v/>
      </c>
      <c r="AA18" s="25" t="n"/>
      <c r="AB18" s="30">
        <f>IFERROR(IF(OR(A18="",T18=""),"",MAX(T18*I18,-T18*I18)),"")</f>
        <v/>
      </c>
    </row>
    <row r="19">
      <c r="A19" s="24" t="n"/>
      <c r="B19" s="24" t="n"/>
      <c r="C19" s="25" t="n"/>
      <c r="D19" s="25" t="n"/>
      <c r="E19" s="25" t="n"/>
      <c r="F19" s="24" t="n"/>
      <c r="G19" s="25" t="n"/>
      <c r="H19" s="24" t="n"/>
      <c r="I19" s="26" t="n"/>
      <c r="J19" s="49" t="n"/>
      <c r="K19" s="49" t="n"/>
      <c r="L19" s="49" t="n"/>
      <c r="M19" s="28" t="n"/>
      <c r="N19" s="49" t="n"/>
      <c r="O19" s="49" t="n"/>
      <c r="P19" s="50">
        <f>IF(A19="","",IFERROR(SUMIF('Linen Transactions'!$C$6:$C$205,A19,'Linen Transactions'!$J$6:$J$205),0))</f>
        <v/>
      </c>
      <c r="Q19" s="50">
        <f>IF(A19="","",IFERROR(SUMIF('Linen Transactions'!$C$6:$C$205,A19,'Linen Transactions'!$K$6:$K$205),0))</f>
        <v/>
      </c>
      <c r="R19" s="50">
        <f>IF(A19="","",IFERROR(K19+P19,0))</f>
        <v/>
      </c>
      <c r="S19" s="50">
        <f>IF(A19="","",IFERROR(L19+Q19,0))</f>
        <v/>
      </c>
      <c r="T19" s="50">
        <f>IFERROR(IF(OR(A19="",N19=""),"",N19-R19),"")</f>
        <v/>
      </c>
      <c r="U19" s="50">
        <f>IFERROR(IF(OR(A19="",O19=""),"",O19-S19),"")</f>
        <v/>
      </c>
      <c r="V19" s="30">
        <f>IFERROR(IF(OR(A19="",N19=""),"",N19*I19),"")</f>
        <v/>
      </c>
      <c r="W19" s="50">
        <f>IFERROR(IF(OR(A19="",H19&lt;&gt;"Yes",O19=""),0,MAX(0,J19-O19)),0)</f>
        <v/>
      </c>
      <c r="X19" s="31">
        <f>IFERROR(IF(A19="","",IF(H19&lt;&gt;"Yes","Inactive",IF(O19="","Count Needed",IF(O19&lt;J19*'Dashboard'!$B$5,"Reorder","Sufficient Stock")))),"Review")</f>
        <v/>
      </c>
      <c r="Y19" s="30">
        <f>IFERROR(IF(A19="","",W19*I19),"")</f>
        <v/>
      </c>
      <c r="Z19" s="32">
        <f>IFERROR(IF(A19="","",IF(COUNTIF($A$6:$A$205,A19)&gt;1,"Data issue: Duplicate Item ID",IF(OR(I19&lt;0,J19&lt;0,K19&lt;0,L19&lt;0,N19&lt;0,O19&lt;0),"Data issue: Negative quantity or cost",IF(AND(N19&lt;&gt;"",O19&gt;N19),"Data issue: Available exceeds owned",IF(M19="","Count needed: Missing count date",IF(TODAY()-M19&gt;'Dashboard'!$B$6,"Count needed: Stale physical count",IF(AND(T19&lt;&gt;"",MAX(T19,-T19)&gt;='Dashboard'!$B$7,MAX(T19*I19,-T19*I19)&gt;='Dashboard'!$B$8),"Quantity variance and value variance alert",IF(AND(T19&lt;&gt;"",MAX(T19,-T19)&gt;='Dashboard'!$B$7),"Quantity variance alert",IF(AND(T19&lt;&gt;"",MAX(T19*I19,-T19*I19)&gt;='Dashboard'!$B$8),"Value variance alert","OK"))))))))),"")</f>
        <v/>
      </c>
      <c r="AA19" s="25" t="n"/>
      <c r="AB19" s="30">
        <f>IFERROR(IF(OR(A19="",T19=""),"",MAX(T19*I19,-T19*I19)),"")</f>
        <v/>
      </c>
    </row>
    <row r="20">
      <c r="A20" s="24" t="n"/>
      <c r="B20" s="24" t="n"/>
      <c r="C20" s="25" t="n"/>
      <c r="D20" s="25" t="n"/>
      <c r="E20" s="25" t="n"/>
      <c r="F20" s="24" t="n"/>
      <c r="G20" s="25" t="n"/>
      <c r="H20" s="24" t="n"/>
      <c r="I20" s="26" t="n"/>
      <c r="J20" s="49" t="n"/>
      <c r="K20" s="49" t="n"/>
      <c r="L20" s="49" t="n"/>
      <c r="M20" s="28" t="n"/>
      <c r="N20" s="49" t="n"/>
      <c r="O20" s="49" t="n"/>
      <c r="P20" s="50">
        <f>IF(A20="","",IFERROR(SUMIF('Linen Transactions'!$C$6:$C$205,A20,'Linen Transactions'!$J$6:$J$205),0))</f>
        <v/>
      </c>
      <c r="Q20" s="50">
        <f>IF(A20="","",IFERROR(SUMIF('Linen Transactions'!$C$6:$C$205,A20,'Linen Transactions'!$K$6:$K$205),0))</f>
        <v/>
      </c>
      <c r="R20" s="50">
        <f>IF(A20="","",IFERROR(K20+P20,0))</f>
        <v/>
      </c>
      <c r="S20" s="50">
        <f>IF(A20="","",IFERROR(L20+Q20,0))</f>
        <v/>
      </c>
      <c r="T20" s="50">
        <f>IFERROR(IF(OR(A20="",N20=""),"",N20-R20),"")</f>
        <v/>
      </c>
      <c r="U20" s="50">
        <f>IFERROR(IF(OR(A20="",O20=""),"",O20-S20),"")</f>
        <v/>
      </c>
      <c r="V20" s="30">
        <f>IFERROR(IF(OR(A20="",N20=""),"",N20*I20),"")</f>
        <v/>
      </c>
      <c r="W20" s="50">
        <f>IFERROR(IF(OR(A20="",H20&lt;&gt;"Yes",O20=""),0,MAX(0,J20-O20)),0)</f>
        <v/>
      </c>
      <c r="X20" s="31">
        <f>IFERROR(IF(A20="","",IF(H20&lt;&gt;"Yes","Inactive",IF(O20="","Count Needed",IF(O20&lt;J20*'Dashboard'!$B$5,"Reorder","Sufficient Stock")))),"Review")</f>
        <v/>
      </c>
      <c r="Y20" s="30">
        <f>IFERROR(IF(A20="","",W20*I20),"")</f>
        <v/>
      </c>
      <c r="Z20" s="32">
        <f>IFERROR(IF(A20="","",IF(COUNTIF($A$6:$A$205,A20)&gt;1,"Data issue: Duplicate Item ID",IF(OR(I20&lt;0,J20&lt;0,K20&lt;0,L20&lt;0,N20&lt;0,O20&lt;0),"Data issue: Negative quantity or cost",IF(AND(N20&lt;&gt;"",O20&gt;N20),"Data issue: Available exceeds owned",IF(M20="","Count needed: Missing count date",IF(TODAY()-M20&gt;'Dashboard'!$B$6,"Count needed: Stale physical count",IF(AND(T20&lt;&gt;"",MAX(T20,-T20)&gt;='Dashboard'!$B$7,MAX(T20*I20,-T20*I20)&gt;='Dashboard'!$B$8),"Quantity variance and value variance alert",IF(AND(T20&lt;&gt;"",MAX(T20,-T20)&gt;='Dashboard'!$B$7),"Quantity variance alert",IF(AND(T20&lt;&gt;"",MAX(T20*I20,-T20*I20)&gt;='Dashboard'!$B$8),"Value variance alert","OK"))))))))),"")</f>
        <v/>
      </c>
      <c r="AA20" s="25" t="n"/>
      <c r="AB20" s="30">
        <f>IFERROR(IF(OR(A20="",T20=""),"",MAX(T20*I20,-T20*I20)),"")</f>
        <v/>
      </c>
    </row>
    <row r="21">
      <c r="A21" s="24" t="n"/>
      <c r="B21" s="24" t="n"/>
      <c r="C21" s="25" t="n"/>
      <c r="D21" s="25" t="n"/>
      <c r="E21" s="25" t="n"/>
      <c r="F21" s="24" t="n"/>
      <c r="G21" s="25" t="n"/>
      <c r="H21" s="24" t="n"/>
      <c r="I21" s="26" t="n"/>
      <c r="J21" s="49" t="n"/>
      <c r="K21" s="49" t="n"/>
      <c r="L21" s="49" t="n"/>
      <c r="M21" s="28" t="n"/>
      <c r="N21" s="49" t="n"/>
      <c r="O21" s="49" t="n"/>
      <c r="P21" s="50">
        <f>IF(A21="","",IFERROR(SUMIF('Linen Transactions'!$C$6:$C$205,A21,'Linen Transactions'!$J$6:$J$205),0))</f>
        <v/>
      </c>
      <c r="Q21" s="50">
        <f>IF(A21="","",IFERROR(SUMIF('Linen Transactions'!$C$6:$C$205,A21,'Linen Transactions'!$K$6:$K$205),0))</f>
        <v/>
      </c>
      <c r="R21" s="50">
        <f>IF(A21="","",IFERROR(K21+P21,0))</f>
        <v/>
      </c>
      <c r="S21" s="50">
        <f>IF(A21="","",IFERROR(L21+Q21,0))</f>
        <v/>
      </c>
      <c r="T21" s="50">
        <f>IFERROR(IF(OR(A21="",N21=""),"",N21-R21),"")</f>
        <v/>
      </c>
      <c r="U21" s="50">
        <f>IFERROR(IF(OR(A21="",O21=""),"",O21-S21),"")</f>
        <v/>
      </c>
      <c r="V21" s="30">
        <f>IFERROR(IF(OR(A21="",N21=""),"",N21*I21),"")</f>
        <v/>
      </c>
      <c r="W21" s="50">
        <f>IFERROR(IF(OR(A21="",H21&lt;&gt;"Yes",O21=""),0,MAX(0,J21-O21)),0)</f>
        <v/>
      </c>
      <c r="X21" s="31">
        <f>IFERROR(IF(A21="","",IF(H21&lt;&gt;"Yes","Inactive",IF(O21="","Count Needed",IF(O21&lt;J21*'Dashboard'!$B$5,"Reorder","Sufficient Stock")))),"Review")</f>
        <v/>
      </c>
      <c r="Y21" s="30">
        <f>IFERROR(IF(A21="","",W21*I21),"")</f>
        <v/>
      </c>
      <c r="Z21" s="32">
        <f>IFERROR(IF(A21="","",IF(COUNTIF($A$6:$A$205,A21)&gt;1,"Data issue: Duplicate Item ID",IF(OR(I21&lt;0,J21&lt;0,K21&lt;0,L21&lt;0,N21&lt;0,O21&lt;0),"Data issue: Negative quantity or cost",IF(AND(N21&lt;&gt;"",O21&gt;N21),"Data issue: Available exceeds owned",IF(M21="","Count needed: Missing count date",IF(TODAY()-M21&gt;'Dashboard'!$B$6,"Count needed: Stale physical count",IF(AND(T21&lt;&gt;"",MAX(T21,-T21)&gt;='Dashboard'!$B$7,MAX(T21*I21,-T21*I21)&gt;='Dashboard'!$B$8),"Quantity variance and value variance alert",IF(AND(T21&lt;&gt;"",MAX(T21,-T21)&gt;='Dashboard'!$B$7),"Quantity variance alert",IF(AND(T21&lt;&gt;"",MAX(T21*I21,-T21*I21)&gt;='Dashboard'!$B$8),"Value variance alert","OK"))))))))),"")</f>
        <v/>
      </c>
      <c r="AA21" s="25" t="n"/>
      <c r="AB21" s="30">
        <f>IFERROR(IF(OR(A21="",T21=""),"",MAX(T21*I21,-T21*I21)),"")</f>
        <v/>
      </c>
    </row>
    <row r="22">
      <c r="A22" s="24" t="n"/>
      <c r="B22" s="24" t="n"/>
      <c r="C22" s="25" t="n"/>
      <c r="D22" s="25" t="n"/>
      <c r="E22" s="25" t="n"/>
      <c r="F22" s="24" t="n"/>
      <c r="G22" s="25" t="n"/>
      <c r="H22" s="24" t="n"/>
      <c r="I22" s="26" t="n"/>
      <c r="J22" s="49" t="n"/>
      <c r="K22" s="49" t="n"/>
      <c r="L22" s="49" t="n"/>
      <c r="M22" s="28" t="n"/>
      <c r="N22" s="49" t="n"/>
      <c r="O22" s="49" t="n"/>
      <c r="P22" s="50">
        <f>IF(A22="","",IFERROR(SUMIF('Linen Transactions'!$C$6:$C$205,A22,'Linen Transactions'!$J$6:$J$205),0))</f>
        <v/>
      </c>
      <c r="Q22" s="50">
        <f>IF(A22="","",IFERROR(SUMIF('Linen Transactions'!$C$6:$C$205,A22,'Linen Transactions'!$K$6:$K$205),0))</f>
        <v/>
      </c>
      <c r="R22" s="50">
        <f>IF(A22="","",IFERROR(K22+P22,0))</f>
        <v/>
      </c>
      <c r="S22" s="50">
        <f>IF(A22="","",IFERROR(L22+Q22,0))</f>
        <v/>
      </c>
      <c r="T22" s="50">
        <f>IFERROR(IF(OR(A22="",N22=""),"",N22-R22),"")</f>
        <v/>
      </c>
      <c r="U22" s="50">
        <f>IFERROR(IF(OR(A22="",O22=""),"",O22-S22),"")</f>
        <v/>
      </c>
      <c r="V22" s="30">
        <f>IFERROR(IF(OR(A22="",N22=""),"",N22*I22),"")</f>
        <v/>
      </c>
      <c r="W22" s="50">
        <f>IFERROR(IF(OR(A22="",H22&lt;&gt;"Yes",O22=""),0,MAX(0,J22-O22)),0)</f>
        <v/>
      </c>
      <c r="X22" s="31">
        <f>IFERROR(IF(A22="","",IF(H22&lt;&gt;"Yes","Inactive",IF(O22="","Count Needed",IF(O22&lt;J22*'Dashboard'!$B$5,"Reorder","Sufficient Stock")))),"Review")</f>
        <v/>
      </c>
      <c r="Y22" s="30">
        <f>IFERROR(IF(A22="","",W22*I22),"")</f>
        <v/>
      </c>
      <c r="Z22" s="32">
        <f>IFERROR(IF(A22="","",IF(COUNTIF($A$6:$A$205,A22)&gt;1,"Data issue: Duplicate Item ID",IF(OR(I22&lt;0,J22&lt;0,K22&lt;0,L22&lt;0,N22&lt;0,O22&lt;0),"Data issue: Negative quantity or cost",IF(AND(N22&lt;&gt;"",O22&gt;N22),"Data issue: Available exceeds owned",IF(M22="","Count needed: Missing count date",IF(TODAY()-M22&gt;'Dashboard'!$B$6,"Count needed: Stale physical count",IF(AND(T22&lt;&gt;"",MAX(T22,-T22)&gt;='Dashboard'!$B$7,MAX(T22*I22,-T22*I22)&gt;='Dashboard'!$B$8),"Quantity variance and value variance alert",IF(AND(T22&lt;&gt;"",MAX(T22,-T22)&gt;='Dashboard'!$B$7),"Quantity variance alert",IF(AND(T22&lt;&gt;"",MAX(T22*I22,-T22*I22)&gt;='Dashboard'!$B$8),"Value variance alert","OK"))))))))),"")</f>
        <v/>
      </c>
      <c r="AA22" s="25" t="n"/>
      <c r="AB22" s="30">
        <f>IFERROR(IF(OR(A22="",T22=""),"",MAX(T22*I22,-T22*I22)),"")</f>
        <v/>
      </c>
    </row>
    <row r="23">
      <c r="A23" s="24" t="n"/>
      <c r="B23" s="24" t="n"/>
      <c r="C23" s="25" t="n"/>
      <c r="D23" s="25" t="n"/>
      <c r="E23" s="25" t="n"/>
      <c r="F23" s="24" t="n"/>
      <c r="G23" s="25" t="n"/>
      <c r="H23" s="24" t="n"/>
      <c r="I23" s="26" t="n"/>
      <c r="J23" s="49" t="n"/>
      <c r="K23" s="49" t="n"/>
      <c r="L23" s="49" t="n"/>
      <c r="M23" s="28" t="n"/>
      <c r="N23" s="49" t="n"/>
      <c r="O23" s="49" t="n"/>
      <c r="P23" s="50">
        <f>IF(A23="","",IFERROR(SUMIF('Linen Transactions'!$C$6:$C$205,A23,'Linen Transactions'!$J$6:$J$205),0))</f>
        <v/>
      </c>
      <c r="Q23" s="50">
        <f>IF(A23="","",IFERROR(SUMIF('Linen Transactions'!$C$6:$C$205,A23,'Linen Transactions'!$K$6:$K$205),0))</f>
        <v/>
      </c>
      <c r="R23" s="50">
        <f>IF(A23="","",IFERROR(K23+P23,0))</f>
        <v/>
      </c>
      <c r="S23" s="50">
        <f>IF(A23="","",IFERROR(L23+Q23,0))</f>
        <v/>
      </c>
      <c r="T23" s="50">
        <f>IFERROR(IF(OR(A23="",N23=""),"",N23-R23),"")</f>
        <v/>
      </c>
      <c r="U23" s="50">
        <f>IFERROR(IF(OR(A23="",O23=""),"",O23-S23),"")</f>
        <v/>
      </c>
      <c r="V23" s="30">
        <f>IFERROR(IF(OR(A23="",N23=""),"",N23*I23),"")</f>
        <v/>
      </c>
      <c r="W23" s="50">
        <f>IFERROR(IF(OR(A23="",H23&lt;&gt;"Yes",O23=""),0,MAX(0,J23-O23)),0)</f>
        <v/>
      </c>
      <c r="X23" s="31">
        <f>IFERROR(IF(A23="","",IF(H23&lt;&gt;"Yes","Inactive",IF(O23="","Count Needed",IF(O23&lt;J23*'Dashboard'!$B$5,"Reorder","Sufficient Stock")))),"Review")</f>
        <v/>
      </c>
      <c r="Y23" s="30">
        <f>IFERROR(IF(A23="","",W23*I23),"")</f>
        <v/>
      </c>
      <c r="Z23" s="32">
        <f>IFERROR(IF(A23="","",IF(COUNTIF($A$6:$A$205,A23)&gt;1,"Data issue: Duplicate Item ID",IF(OR(I23&lt;0,J23&lt;0,K23&lt;0,L23&lt;0,N23&lt;0,O23&lt;0),"Data issue: Negative quantity or cost",IF(AND(N23&lt;&gt;"",O23&gt;N23),"Data issue: Available exceeds owned",IF(M23="","Count needed: Missing count date",IF(TODAY()-M23&gt;'Dashboard'!$B$6,"Count needed: Stale physical count",IF(AND(T23&lt;&gt;"",MAX(T23,-T23)&gt;='Dashboard'!$B$7,MAX(T23*I23,-T23*I23)&gt;='Dashboard'!$B$8),"Quantity variance and value variance alert",IF(AND(T23&lt;&gt;"",MAX(T23,-T23)&gt;='Dashboard'!$B$7),"Quantity variance alert",IF(AND(T23&lt;&gt;"",MAX(T23*I23,-T23*I23)&gt;='Dashboard'!$B$8),"Value variance alert","OK"))))))))),"")</f>
        <v/>
      </c>
      <c r="AA23" s="25" t="n"/>
      <c r="AB23" s="30">
        <f>IFERROR(IF(OR(A23="",T23=""),"",MAX(T23*I23,-T23*I23)),"")</f>
        <v/>
      </c>
    </row>
    <row r="24">
      <c r="A24" s="24" t="n"/>
      <c r="B24" s="24" t="n"/>
      <c r="C24" s="25" t="n"/>
      <c r="D24" s="25" t="n"/>
      <c r="E24" s="25" t="n"/>
      <c r="F24" s="24" t="n"/>
      <c r="G24" s="25" t="n"/>
      <c r="H24" s="24" t="n"/>
      <c r="I24" s="26" t="n"/>
      <c r="J24" s="49" t="n"/>
      <c r="K24" s="49" t="n"/>
      <c r="L24" s="49" t="n"/>
      <c r="M24" s="28" t="n"/>
      <c r="N24" s="49" t="n"/>
      <c r="O24" s="49" t="n"/>
      <c r="P24" s="50">
        <f>IF(A24="","",IFERROR(SUMIF('Linen Transactions'!$C$6:$C$205,A24,'Linen Transactions'!$J$6:$J$205),0))</f>
        <v/>
      </c>
      <c r="Q24" s="50">
        <f>IF(A24="","",IFERROR(SUMIF('Linen Transactions'!$C$6:$C$205,A24,'Linen Transactions'!$K$6:$K$205),0))</f>
        <v/>
      </c>
      <c r="R24" s="50">
        <f>IF(A24="","",IFERROR(K24+P24,0))</f>
        <v/>
      </c>
      <c r="S24" s="50">
        <f>IF(A24="","",IFERROR(L24+Q24,0))</f>
        <v/>
      </c>
      <c r="T24" s="50">
        <f>IFERROR(IF(OR(A24="",N24=""),"",N24-R24),"")</f>
        <v/>
      </c>
      <c r="U24" s="50">
        <f>IFERROR(IF(OR(A24="",O24=""),"",O24-S24),"")</f>
        <v/>
      </c>
      <c r="V24" s="30">
        <f>IFERROR(IF(OR(A24="",N24=""),"",N24*I24),"")</f>
        <v/>
      </c>
      <c r="W24" s="50">
        <f>IFERROR(IF(OR(A24="",H24&lt;&gt;"Yes",O24=""),0,MAX(0,J24-O24)),0)</f>
        <v/>
      </c>
      <c r="X24" s="31">
        <f>IFERROR(IF(A24="","",IF(H24&lt;&gt;"Yes","Inactive",IF(O24="","Count Needed",IF(O24&lt;J24*'Dashboard'!$B$5,"Reorder","Sufficient Stock")))),"Review")</f>
        <v/>
      </c>
      <c r="Y24" s="30">
        <f>IFERROR(IF(A24="","",W24*I24),"")</f>
        <v/>
      </c>
      <c r="Z24" s="32">
        <f>IFERROR(IF(A24="","",IF(COUNTIF($A$6:$A$205,A24)&gt;1,"Data issue: Duplicate Item ID",IF(OR(I24&lt;0,J24&lt;0,K24&lt;0,L24&lt;0,N24&lt;0,O24&lt;0),"Data issue: Negative quantity or cost",IF(AND(N24&lt;&gt;"",O24&gt;N24),"Data issue: Available exceeds owned",IF(M24="","Count needed: Missing count date",IF(TODAY()-M24&gt;'Dashboard'!$B$6,"Count needed: Stale physical count",IF(AND(T24&lt;&gt;"",MAX(T24,-T24)&gt;='Dashboard'!$B$7,MAX(T24*I24,-T24*I24)&gt;='Dashboard'!$B$8),"Quantity variance and value variance alert",IF(AND(T24&lt;&gt;"",MAX(T24,-T24)&gt;='Dashboard'!$B$7),"Quantity variance alert",IF(AND(T24&lt;&gt;"",MAX(T24*I24,-T24*I24)&gt;='Dashboard'!$B$8),"Value variance alert","OK"))))))))),"")</f>
        <v/>
      </c>
      <c r="AA24" s="25" t="n"/>
      <c r="AB24" s="30">
        <f>IFERROR(IF(OR(A24="",T24=""),"",MAX(T24*I24,-T24*I24)),"")</f>
        <v/>
      </c>
    </row>
    <row r="25">
      <c r="A25" s="24" t="n"/>
      <c r="B25" s="24" t="n"/>
      <c r="C25" s="25" t="n"/>
      <c r="D25" s="25" t="n"/>
      <c r="E25" s="25" t="n"/>
      <c r="F25" s="24" t="n"/>
      <c r="G25" s="25" t="n"/>
      <c r="H25" s="24" t="n"/>
      <c r="I25" s="26" t="n"/>
      <c r="J25" s="49" t="n"/>
      <c r="K25" s="49" t="n"/>
      <c r="L25" s="49" t="n"/>
      <c r="M25" s="28" t="n"/>
      <c r="N25" s="49" t="n"/>
      <c r="O25" s="49" t="n"/>
      <c r="P25" s="50">
        <f>IF(A25="","",IFERROR(SUMIF('Linen Transactions'!$C$6:$C$205,A25,'Linen Transactions'!$J$6:$J$205),0))</f>
        <v/>
      </c>
      <c r="Q25" s="50">
        <f>IF(A25="","",IFERROR(SUMIF('Linen Transactions'!$C$6:$C$205,A25,'Linen Transactions'!$K$6:$K$205),0))</f>
        <v/>
      </c>
      <c r="R25" s="50">
        <f>IF(A25="","",IFERROR(K25+P25,0))</f>
        <v/>
      </c>
      <c r="S25" s="50">
        <f>IF(A25="","",IFERROR(L25+Q25,0))</f>
        <v/>
      </c>
      <c r="T25" s="50">
        <f>IFERROR(IF(OR(A25="",N25=""),"",N25-R25),"")</f>
        <v/>
      </c>
      <c r="U25" s="50">
        <f>IFERROR(IF(OR(A25="",O25=""),"",O25-S25),"")</f>
        <v/>
      </c>
      <c r="V25" s="30">
        <f>IFERROR(IF(OR(A25="",N25=""),"",N25*I25),"")</f>
        <v/>
      </c>
      <c r="W25" s="50">
        <f>IFERROR(IF(OR(A25="",H25&lt;&gt;"Yes",O25=""),0,MAX(0,J25-O25)),0)</f>
        <v/>
      </c>
      <c r="X25" s="31">
        <f>IFERROR(IF(A25="","",IF(H25&lt;&gt;"Yes","Inactive",IF(O25="","Count Needed",IF(O25&lt;J25*'Dashboard'!$B$5,"Reorder","Sufficient Stock")))),"Review")</f>
        <v/>
      </c>
      <c r="Y25" s="30">
        <f>IFERROR(IF(A25="","",W25*I25),"")</f>
        <v/>
      </c>
      <c r="Z25" s="32">
        <f>IFERROR(IF(A25="","",IF(COUNTIF($A$6:$A$205,A25)&gt;1,"Data issue: Duplicate Item ID",IF(OR(I25&lt;0,J25&lt;0,K25&lt;0,L25&lt;0,N25&lt;0,O25&lt;0),"Data issue: Negative quantity or cost",IF(AND(N25&lt;&gt;"",O25&gt;N25),"Data issue: Available exceeds owned",IF(M25="","Count needed: Missing count date",IF(TODAY()-M25&gt;'Dashboard'!$B$6,"Count needed: Stale physical count",IF(AND(T25&lt;&gt;"",MAX(T25,-T25)&gt;='Dashboard'!$B$7,MAX(T25*I25,-T25*I25)&gt;='Dashboard'!$B$8),"Quantity variance and value variance alert",IF(AND(T25&lt;&gt;"",MAX(T25,-T25)&gt;='Dashboard'!$B$7),"Quantity variance alert",IF(AND(T25&lt;&gt;"",MAX(T25*I25,-T25*I25)&gt;='Dashboard'!$B$8),"Value variance alert","OK"))))))))),"")</f>
        <v/>
      </c>
      <c r="AA25" s="25" t="n"/>
      <c r="AB25" s="30">
        <f>IFERROR(IF(OR(A25="",T25=""),"",MAX(T25*I25,-T25*I25)),"")</f>
        <v/>
      </c>
    </row>
    <row r="26">
      <c r="A26" s="24" t="n"/>
      <c r="B26" s="24" t="n"/>
      <c r="C26" s="25" t="n"/>
      <c r="D26" s="25" t="n"/>
      <c r="E26" s="25" t="n"/>
      <c r="F26" s="24" t="n"/>
      <c r="G26" s="25" t="n"/>
      <c r="H26" s="24" t="n"/>
      <c r="I26" s="26" t="n"/>
      <c r="J26" s="49" t="n"/>
      <c r="K26" s="49" t="n"/>
      <c r="L26" s="49" t="n"/>
      <c r="M26" s="28" t="n"/>
      <c r="N26" s="49" t="n"/>
      <c r="O26" s="49" t="n"/>
      <c r="P26" s="50">
        <f>IF(A26="","",IFERROR(SUMIF('Linen Transactions'!$C$6:$C$205,A26,'Linen Transactions'!$J$6:$J$205),0))</f>
        <v/>
      </c>
      <c r="Q26" s="50">
        <f>IF(A26="","",IFERROR(SUMIF('Linen Transactions'!$C$6:$C$205,A26,'Linen Transactions'!$K$6:$K$205),0))</f>
        <v/>
      </c>
      <c r="R26" s="50">
        <f>IF(A26="","",IFERROR(K26+P26,0))</f>
        <v/>
      </c>
      <c r="S26" s="50">
        <f>IF(A26="","",IFERROR(L26+Q26,0))</f>
        <v/>
      </c>
      <c r="T26" s="50">
        <f>IFERROR(IF(OR(A26="",N26=""),"",N26-R26),"")</f>
        <v/>
      </c>
      <c r="U26" s="50">
        <f>IFERROR(IF(OR(A26="",O26=""),"",O26-S26),"")</f>
        <v/>
      </c>
      <c r="V26" s="30">
        <f>IFERROR(IF(OR(A26="",N26=""),"",N26*I26),"")</f>
        <v/>
      </c>
      <c r="W26" s="50">
        <f>IFERROR(IF(OR(A26="",H26&lt;&gt;"Yes",O26=""),0,MAX(0,J26-O26)),0)</f>
        <v/>
      </c>
      <c r="X26" s="31">
        <f>IFERROR(IF(A26="","",IF(H26&lt;&gt;"Yes","Inactive",IF(O26="","Count Needed",IF(O26&lt;J26*'Dashboard'!$B$5,"Reorder","Sufficient Stock")))),"Review")</f>
        <v/>
      </c>
      <c r="Y26" s="30">
        <f>IFERROR(IF(A26="","",W26*I26),"")</f>
        <v/>
      </c>
      <c r="Z26" s="32">
        <f>IFERROR(IF(A26="","",IF(COUNTIF($A$6:$A$205,A26)&gt;1,"Data issue: Duplicate Item ID",IF(OR(I26&lt;0,J26&lt;0,K26&lt;0,L26&lt;0,N26&lt;0,O26&lt;0),"Data issue: Negative quantity or cost",IF(AND(N26&lt;&gt;"",O26&gt;N26),"Data issue: Available exceeds owned",IF(M26="","Count needed: Missing count date",IF(TODAY()-M26&gt;'Dashboard'!$B$6,"Count needed: Stale physical count",IF(AND(T26&lt;&gt;"",MAX(T26,-T26)&gt;='Dashboard'!$B$7,MAX(T26*I26,-T26*I26)&gt;='Dashboard'!$B$8),"Quantity variance and value variance alert",IF(AND(T26&lt;&gt;"",MAX(T26,-T26)&gt;='Dashboard'!$B$7),"Quantity variance alert",IF(AND(T26&lt;&gt;"",MAX(T26*I26,-T26*I26)&gt;='Dashboard'!$B$8),"Value variance alert","OK"))))))))),"")</f>
        <v/>
      </c>
      <c r="AA26" s="25" t="n"/>
      <c r="AB26" s="30">
        <f>IFERROR(IF(OR(A26="",T26=""),"",MAX(T26*I26,-T26*I26)),"")</f>
        <v/>
      </c>
    </row>
    <row r="27">
      <c r="A27" s="24" t="n"/>
      <c r="B27" s="24" t="n"/>
      <c r="C27" s="25" t="n"/>
      <c r="D27" s="25" t="n"/>
      <c r="E27" s="25" t="n"/>
      <c r="F27" s="24" t="n"/>
      <c r="G27" s="25" t="n"/>
      <c r="H27" s="24" t="n"/>
      <c r="I27" s="26" t="n"/>
      <c r="J27" s="49" t="n"/>
      <c r="K27" s="49" t="n"/>
      <c r="L27" s="49" t="n"/>
      <c r="M27" s="28" t="n"/>
      <c r="N27" s="49" t="n"/>
      <c r="O27" s="49" t="n"/>
      <c r="P27" s="50">
        <f>IF(A27="","",IFERROR(SUMIF('Linen Transactions'!$C$6:$C$205,A27,'Linen Transactions'!$J$6:$J$205),0))</f>
        <v/>
      </c>
      <c r="Q27" s="50">
        <f>IF(A27="","",IFERROR(SUMIF('Linen Transactions'!$C$6:$C$205,A27,'Linen Transactions'!$K$6:$K$205),0))</f>
        <v/>
      </c>
      <c r="R27" s="50">
        <f>IF(A27="","",IFERROR(K27+P27,0))</f>
        <v/>
      </c>
      <c r="S27" s="50">
        <f>IF(A27="","",IFERROR(L27+Q27,0))</f>
        <v/>
      </c>
      <c r="T27" s="50">
        <f>IFERROR(IF(OR(A27="",N27=""),"",N27-R27),"")</f>
        <v/>
      </c>
      <c r="U27" s="50">
        <f>IFERROR(IF(OR(A27="",O27=""),"",O27-S27),"")</f>
        <v/>
      </c>
      <c r="V27" s="30">
        <f>IFERROR(IF(OR(A27="",N27=""),"",N27*I27),"")</f>
        <v/>
      </c>
      <c r="W27" s="50">
        <f>IFERROR(IF(OR(A27="",H27&lt;&gt;"Yes",O27=""),0,MAX(0,J27-O27)),0)</f>
        <v/>
      </c>
      <c r="X27" s="31">
        <f>IFERROR(IF(A27="","",IF(H27&lt;&gt;"Yes","Inactive",IF(O27="","Count Needed",IF(O27&lt;J27*'Dashboard'!$B$5,"Reorder","Sufficient Stock")))),"Review")</f>
        <v/>
      </c>
      <c r="Y27" s="30">
        <f>IFERROR(IF(A27="","",W27*I27),"")</f>
        <v/>
      </c>
      <c r="Z27" s="32">
        <f>IFERROR(IF(A27="","",IF(COUNTIF($A$6:$A$205,A27)&gt;1,"Data issue: Duplicate Item ID",IF(OR(I27&lt;0,J27&lt;0,K27&lt;0,L27&lt;0,N27&lt;0,O27&lt;0),"Data issue: Negative quantity or cost",IF(AND(N27&lt;&gt;"",O27&gt;N27),"Data issue: Available exceeds owned",IF(M27="","Count needed: Missing count date",IF(TODAY()-M27&gt;'Dashboard'!$B$6,"Count needed: Stale physical count",IF(AND(T27&lt;&gt;"",MAX(T27,-T27)&gt;='Dashboard'!$B$7,MAX(T27*I27,-T27*I27)&gt;='Dashboard'!$B$8),"Quantity variance and value variance alert",IF(AND(T27&lt;&gt;"",MAX(T27,-T27)&gt;='Dashboard'!$B$7),"Quantity variance alert",IF(AND(T27&lt;&gt;"",MAX(T27*I27,-T27*I27)&gt;='Dashboard'!$B$8),"Value variance alert","OK"))))))))),"")</f>
        <v/>
      </c>
      <c r="AA27" s="25" t="n"/>
      <c r="AB27" s="30">
        <f>IFERROR(IF(OR(A27="",T27=""),"",MAX(T27*I27,-T27*I27)),"")</f>
        <v/>
      </c>
    </row>
    <row r="28">
      <c r="A28" s="24" t="n"/>
      <c r="B28" s="24" t="n"/>
      <c r="C28" s="25" t="n"/>
      <c r="D28" s="25" t="n"/>
      <c r="E28" s="25" t="n"/>
      <c r="F28" s="24" t="n"/>
      <c r="G28" s="25" t="n"/>
      <c r="H28" s="24" t="n"/>
      <c r="I28" s="26" t="n"/>
      <c r="J28" s="49" t="n"/>
      <c r="K28" s="49" t="n"/>
      <c r="L28" s="49" t="n"/>
      <c r="M28" s="28" t="n"/>
      <c r="N28" s="49" t="n"/>
      <c r="O28" s="49" t="n"/>
      <c r="P28" s="50">
        <f>IF(A28="","",IFERROR(SUMIF('Linen Transactions'!$C$6:$C$205,A28,'Linen Transactions'!$J$6:$J$205),0))</f>
        <v/>
      </c>
      <c r="Q28" s="50">
        <f>IF(A28="","",IFERROR(SUMIF('Linen Transactions'!$C$6:$C$205,A28,'Linen Transactions'!$K$6:$K$205),0))</f>
        <v/>
      </c>
      <c r="R28" s="50">
        <f>IF(A28="","",IFERROR(K28+P28,0))</f>
        <v/>
      </c>
      <c r="S28" s="50">
        <f>IF(A28="","",IFERROR(L28+Q28,0))</f>
        <v/>
      </c>
      <c r="T28" s="50">
        <f>IFERROR(IF(OR(A28="",N28=""),"",N28-R28),"")</f>
        <v/>
      </c>
      <c r="U28" s="50">
        <f>IFERROR(IF(OR(A28="",O28=""),"",O28-S28),"")</f>
        <v/>
      </c>
      <c r="V28" s="30">
        <f>IFERROR(IF(OR(A28="",N28=""),"",N28*I28),"")</f>
        <v/>
      </c>
      <c r="W28" s="50">
        <f>IFERROR(IF(OR(A28="",H28&lt;&gt;"Yes",O28=""),0,MAX(0,J28-O28)),0)</f>
        <v/>
      </c>
      <c r="X28" s="31">
        <f>IFERROR(IF(A28="","",IF(H28&lt;&gt;"Yes","Inactive",IF(O28="","Count Needed",IF(O28&lt;J28*'Dashboard'!$B$5,"Reorder","Sufficient Stock")))),"Review")</f>
        <v/>
      </c>
      <c r="Y28" s="30">
        <f>IFERROR(IF(A28="","",W28*I28),"")</f>
        <v/>
      </c>
      <c r="Z28" s="32">
        <f>IFERROR(IF(A28="","",IF(COUNTIF($A$6:$A$205,A28)&gt;1,"Data issue: Duplicate Item ID",IF(OR(I28&lt;0,J28&lt;0,K28&lt;0,L28&lt;0,N28&lt;0,O28&lt;0),"Data issue: Negative quantity or cost",IF(AND(N28&lt;&gt;"",O28&gt;N28),"Data issue: Available exceeds owned",IF(M28="","Count needed: Missing count date",IF(TODAY()-M28&gt;'Dashboard'!$B$6,"Count needed: Stale physical count",IF(AND(T28&lt;&gt;"",MAX(T28,-T28)&gt;='Dashboard'!$B$7,MAX(T28*I28,-T28*I28)&gt;='Dashboard'!$B$8),"Quantity variance and value variance alert",IF(AND(T28&lt;&gt;"",MAX(T28,-T28)&gt;='Dashboard'!$B$7),"Quantity variance alert",IF(AND(T28&lt;&gt;"",MAX(T28*I28,-T28*I28)&gt;='Dashboard'!$B$8),"Value variance alert","OK"))))))))),"")</f>
        <v/>
      </c>
      <c r="AA28" s="25" t="n"/>
      <c r="AB28" s="30">
        <f>IFERROR(IF(OR(A28="",T28=""),"",MAX(T28*I28,-T28*I28)),"")</f>
        <v/>
      </c>
    </row>
    <row r="29">
      <c r="A29" s="24" t="n"/>
      <c r="B29" s="24" t="n"/>
      <c r="C29" s="25" t="n"/>
      <c r="D29" s="25" t="n"/>
      <c r="E29" s="25" t="n"/>
      <c r="F29" s="24" t="n"/>
      <c r="G29" s="25" t="n"/>
      <c r="H29" s="24" t="n"/>
      <c r="I29" s="26" t="n"/>
      <c r="J29" s="49" t="n"/>
      <c r="K29" s="49" t="n"/>
      <c r="L29" s="49" t="n"/>
      <c r="M29" s="28" t="n"/>
      <c r="N29" s="49" t="n"/>
      <c r="O29" s="49" t="n"/>
      <c r="P29" s="50">
        <f>IF(A29="","",IFERROR(SUMIF('Linen Transactions'!$C$6:$C$205,A29,'Linen Transactions'!$J$6:$J$205),0))</f>
        <v/>
      </c>
      <c r="Q29" s="50">
        <f>IF(A29="","",IFERROR(SUMIF('Linen Transactions'!$C$6:$C$205,A29,'Linen Transactions'!$K$6:$K$205),0))</f>
        <v/>
      </c>
      <c r="R29" s="50">
        <f>IF(A29="","",IFERROR(K29+P29,0))</f>
        <v/>
      </c>
      <c r="S29" s="50">
        <f>IF(A29="","",IFERROR(L29+Q29,0))</f>
        <v/>
      </c>
      <c r="T29" s="50">
        <f>IFERROR(IF(OR(A29="",N29=""),"",N29-R29),"")</f>
        <v/>
      </c>
      <c r="U29" s="50">
        <f>IFERROR(IF(OR(A29="",O29=""),"",O29-S29),"")</f>
        <v/>
      </c>
      <c r="V29" s="30">
        <f>IFERROR(IF(OR(A29="",N29=""),"",N29*I29),"")</f>
        <v/>
      </c>
      <c r="W29" s="50">
        <f>IFERROR(IF(OR(A29="",H29&lt;&gt;"Yes",O29=""),0,MAX(0,J29-O29)),0)</f>
        <v/>
      </c>
      <c r="X29" s="31">
        <f>IFERROR(IF(A29="","",IF(H29&lt;&gt;"Yes","Inactive",IF(O29="","Count Needed",IF(O29&lt;J29*'Dashboard'!$B$5,"Reorder","Sufficient Stock")))),"Review")</f>
        <v/>
      </c>
      <c r="Y29" s="30">
        <f>IFERROR(IF(A29="","",W29*I29),"")</f>
        <v/>
      </c>
      <c r="Z29" s="32">
        <f>IFERROR(IF(A29="","",IF(COUNTIF($A$6:$A$205,A29)&gt;1,"Data issue: Duplicate Item ID",IF(OR(I29&lt;0,J29&lt;0,K29&lt;0,L29&lt;0,N29&lt;0,O29&lt;0),"Data issue: Negative quantity or cost",IF(AND(N29&lt;&gt;"",O29&gt;N29),"Data issue: Available exceeds owned",IF(M29="","Count needed: Missing count date",IF(TODAY()-M29&gt;'Dashboard'!$B$6,"Count needed: Stale physical count",IF(AND(T29&lt;&gt;"",MAX(T29,-T29)&gt;='Dashboard'!$B$7,MAX(T29*I29,-T29*I29)&gt;='Dashboard'!$B$8),"Quantity variance and value variance alert",IF(AND(T29&lt;&gt;"",MAX(T29,-T29)&gt;='Dashboard'!$B$7),"Quantity variance alert",IF(AND(T29&lt;&gt;"",MAX(T29*I29,-T29*I29)&gt;='Dashboard'!$B$8),"Value variance alert","OK"))))))))),"")</f>
        <v/>
      </c>
      <c r="AA29" s="25" t="n"/>
      <c r="AB29" s="30">
        <f>IFERROR(IF(OR(A29="",T29=""),"",MAX(T29*I29,-T29*I29)),"")</f>
        <v/>
      </c>
    </row>
    <row r="30">
      <c r="A30" s="24" t="n"/>
      <c r="B30" s="24" t="n"/>
      <c r="C30" s="25" t="n"/>
      <c r="D30" s="25" t="n"/>
      <c r="E30" s="25" t="n"/>
      <c r="F30" s="24" t="n"/>
      <c r="G30" s="25" t="n"/>
      <c r="H30" s="24" t="n"/>
      <c r="I30" s="26" t="n"/>
      <c r="J30" s="49" t="n"/>
      <c r="K30" s="49" t="n"/>
      <c r="L30" s="49" t="n"/>
      <c r="M30" s="28" t="n"/>
      <c r="N30" s="49" t="n"/>
      <c r="O30" s="49" t="n"/>
      <c r="P30" s="50">
        <f>IF(A30="","",IFERROR(SUMIF('Linen Transactions'!$C$6:$C$205,A30,'Linen Transactions'!$J$6:$J$205),0))</f>
        <v/>
      </c>
      <c r="Q30" s="50">
        <f>IF(A30="","",IFERROR(SUMIF('Linen Transactions'!$C$6:$C$205,A30,'Linen Transactions'!$K$6:$K$205),0))</f>
        <v/>
      </c>
      <c r="R30" s="50">
        <f>IF(A30="","",IFERROR(K30+P30,0))</f>
        <v/>
      </c>
      <c r="S30" s="50">
        <f>IF(A30="","",IFERROR(L30+Q30,0))</f>
        <v/>
      </c>
      <c r="T30" s="50">
        <f>IFERROR(IF(OR(A30="",N30=""),"",N30-R30),"")</f>
        <v/>
      </c>
      <c r="U30" s="50">
        <f>IFERROR(IF(OR(A30="",O30=""),"",O30-S30),"")</f>
        <v/>
      </c>
      <c r="V30" s="30">
        <f>IFERROR(IF(OR(A30="",N30=""),"",N30*I30),"")</f>
        <v/>
      </c>
      <c r="W30" s="50">
        <f>IFERROR(IF(OR(A30="",H30&lt;&gt;"Yes",O30=""),0,MAX(0,J30-O30)),0)</f>
        <v/>
      </c>
      <c r="X30" s="31">
        <f>IFERROR(IF(A30="","",IF(H30&lt;&gt;"Yes","Inactive",IF(O30="","Count Needed",IF(O30&lt;J30*'Dashboard'!$B$5,"Reorder","Sufficient Stock")))),"Review")</f>
        <v/>
      </c>
      <c r="Y30" s="30">
        <f>IFERROR(IF(A30="","",W30*I30),"")</f>
        <v/>
      </c>
      <c r="Z30" s="32">
        <f>IFERROR(IF(A30="","",IF(COUNTIF($A$6:$A$205,A30)&gt;1,"Data issue: Duplicate Item ID",IF(OR(I30&lt;0,J30&lt;0,K30&lt;0,L30&lt;0,N30&lt;0,O30&lt;0),"Data issue: Negative quantity or cost",IF(AND(N30&lt;&gt;"",O30&gt;N30),"Data issue: Available exceeds owned",IF(M30="","Count needed: Missing count date",IF(TODAY()-M30&gt;'Dashboard'!$B$6,"Count needed: Stale physical count",IF(AND(T30&lt;&gt;"",MAX(T30,-T30)&gt;='Dashboard'!$B$7,MAX(T30*I30,-T30*I30)&gt;='Dashboard'!$B$8),"Quantity variance and value variance alert",IF(AND(T30&lt;&gt;"",MAX(T30,-T30)&gt;='Dashboard'!$B$7),"Quantity variance alert",IF(AND(T30&lt;&gt;"",MAX(T30*I30,-T30*I30)&gt;='Dashboard'!$B$8),"Value variance alert","OK"))))))))),"")</f>
        <v/>
      </c>
      <c r="AA30" s="25" t="n"/>
      <c r="AB30" s="30">
        <f>IFERROR(IF(OR(A30="",T30=""),"",MAX(T30*I30,-T30*I30)),"")</f>
        <v/>
      </c>
    </row>
    <row r="31">
      <c r="A31" s="24" t="n"/>
      <c r="B31" s="24" t="n"/>
      <c r="C31" s="25" t="n"/>
      <c r="D31" s="25" t="n"/>
      <c r="E31" s="25" t="n"/>
      <c r="F31" s="24" t="n"/>
      <c r="G31" s="25" t="n"/>
      <c r="H31" s="24" t="n"/>
      <c r="I31" s="26" t="n"/>
      <c r="J31" s="49" t="n"/>
      <c r="K31" s="49" t="n"/>
      <c r="L31" s="49" t="n"/>
      <c r="M31" s="28" t="n"/>
      <c r="N31" s="49" t="n"/>
      <c r="O31" s="49" t="n"/>
      <c r="P31" s="50">
        <f>IF(A31="","",IFERROR(SUMIF('Linen Transactions'!$C$6:$C$205,A31,'Linen Transactions'!$J$6:$J$205),0))</f>
        <v/>
      </c>
      <c r="Q31" s="50">
        <f>IF(A31="","",IFERROR(SUMIF('Linen Transactions'!$C$6:$C$205,A31,'Linen Transactions'!$K$6:$K$205),0))</f>
        <v/>
      </c>
      <c r="R31" s="50">
        <f>IF(A31="","",IFERROR(K31+P31,0))</f>
        <v/>
      </c>
      <c r="S31" s="50">
        <f>IF(A31="","",IFERROR(L31+Q31,0))</f>
        <v/>
      </c>
      <c r="T31" s="50">
        <f>IFERROR(IF(OR(A31="",N31=""),"",N31-R31),"")</f>
        <v/>
      </c>
      <c r="U31" s="50">
        <f>IFERROR(IF(OR(A31="",O31=""),"",O31-S31),"")</f>
        <v/>
      </c>
      <c r="V31" s="30">
        <f>IFERROR(IF(OR(A31="",N31=""),"",N31*I31),"")</f>
        <v/>
      </c>
      <c r="W31" s="50">
        <f>IFERROR(IF(OR(A31="",H31&lt;&gt;"Yes",O31=""),0,MAX(0,J31-O31)),0)</f>
        <v/>
      </c>
      <c r="X31" s="31">
        <f>IFERROR(IF(A31="","",IF(H31&lt;&gt;"Yes","Inactive",IF(O31="","Count Needed",IF(O31&lt;J31*'Dashboard'!$B$5,"Reorder","Sufficient Stock")))),"Review")</f>
        <v/>
      </c>
      <c r="Y31" s="30">
        <f>IFERROR(IF(A31="","",W31*I31),"")</f>
        <v/>
      </c>
      <c r="Z31" s="32">
        <f>IFERROR(IF(A31="","",IF(COUNTIF($A$6:$A$205,A31)&gt;1,"Data issue: Duplicate Item ID",IF(OR(I31&lt;0,J31&lt;0,K31&lt;0,L31&lt;0,N31&lt;0,O31&lt;0),"Data issue: Negative quantity or cost",IF(AND(N31&lt;&gt;"",O31&gt;N31),"Data issue: Available exceeds owned",IF(M31="","Count needed: Missing count date",IF(TODAY()-M31&gt;'Dashboard'!$B$6,"Count needed: Stale physical count",IF(AND(T31&lt;&gt;"",MAX(T31,-T31)&gt;='Dashboard'!$B$7,MAX(T31*I31,-T31*I31)&gt;='Dashboard'!$B$8),"Quantity variance and value variance alert",IF(AND(T31&lt;&gt;"",MAX(T31,-T31)&gt;='Dashboard'!$B$7),"Quantity variance alert",IF(AND(T31&lt;&gt;"",MAX(T31*I31,-T31*I31)&gt;='Dashboard'!$B$8),"Value variance alert","OK"))))))))),"")</f>
        <v/>
      </c>
      <c r="AA31" s="25" t="n"/>
      <c r="AB31" s="30">
        <f>IFERROR(IF(OR(A31="",T31=""),"",MAX(T31*I31,-T31*I31)),"")</f>
        <v/>
      </c>
    </row>
    <row r="32">
      <c r="A32" s="24" t="n"/>
      <c r="B32" s="24" t="n"/>
      <c r="C32" s="25" t="n"/>
      <c r="D32" s="25" t="n"/>
      <c r="E32" s="25" t="n"/>
      <c r="F32" s="24" t="n"/>
      <c r="G32" s="25" t="n"/>
      <c r="H32" s="24" t="n"/>
      <c r="I32" s="26" t="n"/>
      <c r="J32" s="49" t="n"/>
      <c r="K32" s="49" t="n"/>
      <c r="L32" s="49" t="n"/>
      <c r="M32" s="28" t="n"/>
      <c r="N32" s="49" t="n"/>
      <c r="O32" s="49" t="n"/>
      <c r="P32" s="50">
        <f>IF(A32="","",IFERROR(SUMIF('Linen Transactions'!$C$6:$C$205,A32,'Linen Transactions'!$J$6:$J$205),0))</f>
        <v/>
      </c>
      <c r="Q32" s="50">
        <f>IF(A32="","",IFERROR(SUMIF('Linen Transactions'!$C$6:$C$205,A32,'Linen Transactions'!$K$6:$K$205),0))</f>
        <v/>
      </c>
      <c r="R32" s="50">
        <f>IF(A32="","",IFERROR(K32+P32,0))</f>
        <v/>
      </c>
      <c r="S32" s="50">
        <f>IF(A32="","",IFERROR(L32+Q32,0))</f>
        <v/>
      </c>
      <c r="T32" s="50">
        <f>IFERROR(IF(OR(A32="",N32=""),"",N32-R32),"")</f>
        <v/>
      </c>
      <c r="U32" s="50">
        <f>IFERROR(IF(OR(A32="",O32=""),"",O32-S32),"")</f>
        <v/>
      </c>
      <c r="V32" s="30">
        <f>IFERROR(IF(OR(A32="",N32=""),"",N32*I32),"")</f>
        <v/>
      </c>
      <c r="W32" s="50">
        <f>IFERROR(IF(OR(A32="",H32&lt;&gt;"Yes",O32=""),0,MAX(0,J32-O32)),0)</f>
        <v/>
      </c>
      <c r="X32" s="31">
        <f>IFERROR(IF(A32="","",IF(H32&lt;&gt;"Yes","Inactive",IF(O32="","Count Needed",IF(O32&lt;J32*'Dashboard'!$B$5,"Reorder","Sufficient Stock")))),"Review")</f>
        <v/>
      </c>
      <c r="Y32" s="30">
        <f>IFERROR(IF(A32="","",W32*I32),"")</f>
        <v/>
      </c>
      <c r="Z32" s="32">
        <f>IFERROR(IF(A32="","",IF(COUNTIF($A$6:$A$205,A32)&gt;1,"Data issue: Duplicate Item ID",IF(OR(I32&lt;0,J32&lt;0,K32&lt;0,L32&lt;0,N32&lt;0,O32&lt;0),"Data issue: Negative quantity or cost",IF(AND(N32&lt;&gt;"",O32&gt;N32),"Data issue: Available exceeds owned",IF(M32="","Count needed: Missing count date",IF(TODAY()-M32&gt;'Dashboard'!$B$6,"Count needed: Stale physical count",IF(AND(T32&lt;&gt;"",MAX(T32,-T32)&gt;='Dashboard'!$B$7,MAX(T32*I32,-T32*I32)&gt;='Dashboard'!$B$8),"Quantity variance and value variance alert",IF(AND(T32&lt;&gt;"",MAX(T32,-T32)&gt;='Dashboard'!$B$7),"Quantity variance alert",IF(AND(T32&lt;&gt;"",MAX(T32*I32,-T32*I32)&gt;='Dashboard'!$B$8),"Value variance alert","OK"))))))))),"")</f>
        <v/>
      </c>
      <c r="AA32" s="25" t="n"/>
      <c r="AB32" s="30">
        <f>IFERROR(IF(OR(A32="",T32=""),"",MAX(T32*I32,-T32*I32)),"")</f>
        <v/>
      </c>
    </row>
    <row r="33">
      <c r="A33" s="24" t="n"/>
      <c r="B33" s="24" t="n"/>
      <c r="C33" s="25" t="n"/>
      <c r="D33" s="25" t="n"/>
      <c r="E33" s="25" t="n"/>
      <c r="F33" s="24" t="n"/>
      <c r="G33" s="25" t="n"/>
      <c r="H33" s="24" t="n"/>
      <c r="I33" s="26" t="n"/>
      <c r="J33" s="49" t="n"/>
      <c r="K33" s="49" t="n"/>
      <c r="L33" s="49" t="n"/>
      <c r="M33" s="28" t="n"/>
      <c r="N33" s="49" t="n"/>
      <c r="O33" s="49" t="n"/>
      <c r="P33" s="50">
        <f>IF(A33="","",IFERROR(SUMIF('Linen Transactions'!$C$6:$C$205,A33,'Linen Transactions'!$J$6:$J$205),0))</f>
        <v/>
      </c>
      <c r="Q33" s="50">
        <f>IF(A33="","",IFERROR(SUMIF('Linen Transactions'!$C$6:$C$205,A33,'Linen Transactions'!$K$6:$K$205),0))</f>
        <v/>
      </c>
      <c r="R33" s="50">
        <f>IF(A33="","",IFERROR(K33+P33,0))</f>
        <v/>
      </c>
      <c r="S33" s="50">
        <f>IF(A33="","",IFERROR(L33+Q33,0))</f>
        <v/>
      </c>
      <c r="T33" s="50">
        <f>IFERROR(IF(OR(A33="",N33=""),"",N33-R33),"")</f>
        <v/>
      </c>
      <c r="U33" s="50">
        <f>IFERROR(IF(OR(A33="",O33=""),"",O33-S33),"")</f>
        <v/>
      </c>
      <c r="V33" s="30">
        <f>IFERROR(IF(OR(A33="",N33=""),"",N33*I33),"")</f>
        <v/>
      </c>
      <c r="W33" s="50">
        <f>IFERROR(IF(OR(A33="",H33&lt;&gt;"Yes",O33=""),0,MAX(0,J33-O33)),0)</f>
        <v/>
      </c>
      <c r="X33" s="31">
        <f>IFERROR(IF(A33="","",IF(H33&lt;&gt;"Yes","Inactive",IF(O33="","Count Needed",IF(O33&lt;J33*'Dashboard'!$B$5,"Reorder","Sufficient Stock")))),"Review")</f>
        <v/>
      </c>
      <c r="Y33" s="30">
        <f>IFERROR(IF(A33="","",W33*I33),"")</f>
        <v/>
      </c>
      <c r="Z33" s="32">
        <f>IFERROR(IF(A33="","",IF(COUNTIF($A$6:$A$205,A33)&gt;1,"Data issue: Duplicate Item ID",IF(OR(I33&lt;0,J33&lt;0,K33&lt;0,L33&lt;0,N33&lt;0,O33&lt;0),"Data issue: Negative quantity or cost",IF(AND(N33&lt;&gt;"",O33&gt;N33),"Data issue: Available exceeds owned",IF(M33="","Count needed: Missing count date",IF(TODAY()-M33&gt;'Dashboard'!$B$6,"Count needed: Stale physical count",IF(AND(T33&lt;&gt;"",MAX(T33,-T33)&gt;='Dashboard'!$B$7,MAX(T33*I33,-T33*I33)&gt;='Dashboard'!$B$8),"Quantity variance and value variance alert",IF(AND(T33&lt;&gt;"",MAX(T33,-T33)&gt;='Dashboard'!$B$7),"Quantity variance alert",IF(AND(T33&lt;&gt;"",MAX(T33*I33,-T33*I33)&gt;='Dashboard'!$B$8),"Value variance alert","OK"))))))))),"")</f>
        <v/>
      </c>
      <c r="AA33" s="25" t="n"/>
      <c r="AB33" s="30">
        <f>IFERROR(IF(OR(A33="",T33=""),"",MAX(T33*I33,-T33*I33)),"")</f>
        <v/>
      </c>
    </row>
    <row r="34">
      <c r="A34" s="24" t="n"/>
      <c r="B34" s="24" t="n"/>
      <c r="C34" s="25" t="n"/>
      <c r="D34" s="25" t="n"/>
      <c r="E34" s="25" t="n"/>
      <c r="F34" s="24" t="n"/>
      <c r="G34" s="25" t="n"/>
      <c r="H34" s="24" t="n"/>
      <c r="I34" s="26" t="n"/>
      <c r="J34" s="49" t="n"/>
      <c r="K34" s="49" t="n"/>
      <c r="L34" s="49" t="n"/>
      <c r="M34" s="28" t="n"/>
      <c r="N34" s="49" t="n"/>
      <c r="O34" s="49" t="n"/>
      <c r="P34" s="50">
        <f>IF(A34="","",IFERROR(SUMIF('Linen Transactions'!$C$6:$C$205,A34,'Linen Transactions'!$J$6:$J$205),0))</f>
        <v/>
      </c>
      <c r="Q34" s="50">
        <f>IF(A34="","",IFERROR(SUMIF('Linen Transactions'!$C$6:$C$205,A34,'Linen Transactions'!$K$6:$K$205),0))</f>
        <v/>
      </c>
      <c r="R34" s="50">
        <f>IF(A34="","",IFERROR(K34+P34,0))</f>
        <v/>
      </c>
      <c r="S34" s="50">
        <f>IF(A34="","",IFERROR(L34+Q34,0))</f>
        <v/>
      </c>
      <c r="T34" s="50">
        <f>IFERROR(IF(OR(A34="",N34=""),"",N34-R34),"")</f>
        <v/>
      </c>
      <c r="U34" s="50">
        <f>IFERROR(IF(OR(A34="",O34=""),"",O34-S34),"")</f>
        <v/>
      </c>
      <c r="V34" s="30">
        <f>IFERROR(IF(OR(A34="",N34=""),"",N34*I34),"")</f>
        <v/>
      </c>
      <c r="W34" s="50">
        <f>IFERROR(IF(OR(A34="",H34&lt;&gt;"Yes",O34=""),0,MAX(0,J34-O34)),0)</f>
        <v/>
      </c>
      <c r="X34" s="31">
        <f>IFERROR(IF(A34="","",IF(H34&lt;&gt;"Yes","Inactive",IF(O34="","Count Needed",IF(O34&lt;J34*'Dashboard'!$B$5,"Reorder","Sufficient Stock")))),"Review")</f>
        <v/>
      </c>
      <c r="Y34" s="30">
        <f>IFERROR(IF(A34="","",W34*I34),"")</f>
        <v/>
      </c>
      <c r="Z34" s="32">
        <f>IFERROR(IF(A34="","",IF(COUNTIF($A$6:$A$205,A34)&gt;1,"Data issue: Duplicate Item ID",IF(OR(I34&lt;0,J34&lt;0,K34&lt;0,L34&lt;0,N34&lt;0,O34&lt;0),"Data issue: Negative quantity or cost",IF(AND(N34&lt;&gt;"",O34&gt;N34),"Data issue: Available exceeds owned",IF(M34="","Count needed: Missing count date",IF(TODAY()-M34&gt;'Dashboard'!$B$6,"Count needed: Stale physical count",IF(AND(T34&lt;&gt;"",MAX(T34,-T34)&gt;='Dashboard'!$B$7,MAX(T34*I34,-T34*I34)&gt;='Dashboard'!$B$8),"Quantity variance and value variance alert",IF(AND(T34&lt;&gt;"",MAX(T34,-T34)&gt;='Dashboard'!$B$7),"Quantity variance alert",IF(AND(T34&lt;&gt;"",MAX(T34*I34,-T34*I34)&gt;='Dashboard'!$B$8),"Value variance alert","OK"))))))))),"")</f>
        <v/>
      </c>
      <c r="AA34" s="25" t="n"/>
      <c r="AB34" s="30">
        <f>IFERROR(IF(OR(A34="",T34=""),"",MAX(T34*I34,-T34*I34)),"")</f>
        <v/>
      </c>
    </row>
    <row r="35">
      <c r="A35" s="24" t="n"/>
      <c r="B35" s="24" t="n"/>
      <c r="C35" s="25" t="n"/>
      <c r="D35" s="25" t="n"/>
      <c r="E35" s="25" t="n"/>
      <c r="F35" s="24" t="n"/>
      <c r="G35" s="25" t="n"/>
      <c r="H35" s="24" t="n"/>
      <c r="I35" s="26" t="n"/>
      <c r="J35" s="49" t="n"/>
      <c r="K35" s="49" t="n"/>
      <c r="L35" s="49" t="n"/>
      <c r="M35" s="28" t="n"/>
      <c r="N35" s="49" t="n"/>
      <c r="O35" s="49" t="n"/>
      <c r="P35" s="50">
        <f>IF(A35="","",IFERROR(SUMIF('Linen Transactions'!$C$6:$C$205,A35,'Linen Transactions'!$J$6:$J$205),0))</f>
        <v/>
      </c>
      <c r="Q35" s="50">
        <f>IF(A35="","",IFERROR(SUMIF('Linen Transactions'!$C$6:$C$205,A35,'Linen Transactions'!$K$6:$K$205),0))</f>
        <v/>
      </c>
      <c r="R35" s="50">
        <f>IF(A35="","",IFERROR(K35+P35,0))</f>
        <v/>
      </c>
      <c r="S35" s="50">
        <f>IF(A35="","",IFERROR(L35+Q35,0))</f>
        <v/>
      </c>
      <c r="T35" s="50">
        <f>IFERROR(IF(OR(A35="",N35=""),"",N35-R35),"")</f>
        <v/>
      </c>
      <c r="U35" s="50">
        <f>IFERROR(IF(OR(A35="",O35=""),"",O35-S35),"")</f>
        <v/>
      </c>
      <c r="V35" s="30">
        <f>IFERROR(IF(OR(A35="",N35=""),"",N35*I35),"")</f>
        <v/>
      </c>
      <c r="W35" s="50">
        <f>IFERROR(IF(OR(A35="",H35&lt;&gt;"Yes",O35=""),0,MAX(0,J35-O35)),0)</f>
        <v/>
      </c>
      <c r="X35" s="31">
        <f>IFERROR(IF(A35="","",IF(H35&lt;&gt;"Yes","Inactive",IF(O35="","Count Needed",IF(O35&lt;J35*'Dashboard'!$B$5,"Reorder","Sufficient Stock")))),"Review")</f>
        <v/>
      </c>
      <c r="Y35" s="30">
        <f>IFERROR(IF(A35="","",W35*I35),"")</f>
        <v/>
      </c>
      <c r="Z35" s="32">
        <f>IFERROR(IF(A35="","",IF(COUNTIF($A$6:$A$205,A35)&gt;1,"Data issue: Duplicate Item ID",IF(OR(I35&lt;0,J35&lt;0,K35&lt;0,L35&lt;0,N35&lt;0,O35&lt;0),"Data issue: Negative quantity or cost",IF(AND(N35&lt;&gt;"",O35&gt;N35),"Data issue: Available exceeds owned",IF(M35="","Count needed: Missing count date",IF(TODAY()-M35&gt;'Dashboard'!$B$6,"Count needed: Stale physical count",IF(AND(T35&lt;&gt;"",MAX(T35,-T35)&gt;='Dashboard'!$B$7,MAX(T35*I35,-T35*I35)&gt;='Dashboard'!$B$8),"Quantity variance and value variance alert",IF(AND(T35&lt;&gt;"",MAX(T35,-T35)&gt;='Dashboard'!$B$7),"Quantity variance alert",IF(AND(T35&lt;&gt;"",MAX(T35*I35,-T35*I35)&gt;='Dashboard'!$B$8),"Value variance alert","OK"))))))))),"")</f>
        <v/>
      </c>
      <c r="AA35" s="25" t="n"/>
      <c r="AB35" s="30">
        <f>IFERROR(IF(OR(A35="",T35=""),"",MAX(T35*I35,-T35*I35)),"")</f>
        <v/>
      </c>
    </row>
    <row r="36">
      <c r="A36" s="24" t="n"/>
      <c r="B36" s="24" t="n"/>
      <c r="C36" s="25" t="n"/>
      <c r="D36" s="25" t="n"/>
      <c r="E36" s="25" t="n"/>
      <c r="F36" s="24" t="n"/>
      <c r="G36" s="25" t="n"/>
      <c r="H36" s="24" t="n"/>
      <c r="I36" s="26" t="n"/>
      <c r="J36" s="49" t="n"/>
      <c r="K36" s="49" t="n"/>
      <c r="L36" s="49" t="n"/>
      <c r="M36" s="28" t="n"/>
      <c r="N36" s="49" t="n"/>
      <c r="O36" s="49" t="n"/>
      <c r="P36" s="50">
        <f>IF(A36="","",IFERROR(SUMIF('Linen Transactions'!$C$6:$C$205,A36,'Linen Transactions'!$J$6:$J$205),0))</f>
        <v/>
      </c>
      <c r="Q36" s="50">
        <f>IF(A36="","",IFERROR(SUMIF('Linen Transactions'!$C$6:$C$205,A36,'Linen Transactions'!$K$6:$K$205),0))</f>
        <v/>
      </c>
      <c r="R36" s="50">
        <f>IF(A36="","",IFERROR(K36+P36,0))</f>
        <v/>
      </c>
      <c r="S36" s="50">
        <f>IF(A36="","",IFERROR(L36+Q36,0))</f>
        <v/>
      </c>
      <c r="T36" s="50">
        <f>IFERROR(IF(OR(A36="",N36=""),"",N36-R36),"")</f>
        <v/>
      </c>
      <c r="U36" s="50">
        <f>IFERROR(IF(OR(A36="",O36=""),"",O36-S36),"")</f>
        <v/>
      </c>
      <c r="V36" s="30">
        <f>IFERROR(IF(OR(A36="",N36=""),"",N36*I36),"")</f>
        <v/>
      </c>
      <c r="W36" s="50">
        <f>IFERROR(IF(OR(A36="",H36&lt;&gt;"Yes",O36=""),0,MAX(0,J36-O36)),0)</f>
        <v/>
      </c>
      <c r="X36" s="31">
        <f>IFERROR(IF(A36="","",IF(H36&lt;&gt;"Yes","Inactive",IF(O36="","Count Needed",IF(O36&lt;J36*'Dashboard'!$B$5,"Reorder","Sufficient Stock")))),"Review")</f>
        <v/>
      </c>
      <c r="Y36" s="30">
        <f>IFERROR(IF(A36="","",W36*I36),"")</f>
        <v/>
      </c>
      <c r="Z36" s="32">
        <f>IFERROR(IF(A36="","",IF(COUNTIF($A$6:$A$205,A36)&gt;1,"Data issue: Duplicate Item ID",IF(OR(I36&lt;0,J36&lt;0,K36&lt;0,L36&lt;0,N36&lt;0,O36&lt;0),"Data issue: Negative quantity or cost",IF(AND(N36&lt;&gt;"",O36&gt;N36),"Data issue: Available exceeds owned",IF(M36="","Count needed: Missing count date",IF(TODAY()-M36&gt;'Dashboard'!$B$6,"Count needed: Stale physical count",IF(AND(T36&lt;&gt;"",MAX(T36,-T36)&gt;='Dashboard'!$B$7,MAX(T36*I36,-T36*I36)&gt;='Dashboard'!$B$8),"Quantity variance and value variance alert",IF(AND(T36&lt;&gt;"",MAX(T36,-T36)&gt;='Dashboard'!$B$7),"Quantity variance alert",IF(AND(T36&lt;&gt;"",MAX(T36*I36,-T36*I36)&gt;='Dashboard'!$B$8),"Value variance alert","OK"))))))))),"")</f>
        <v/>
      </c>
      <c r="AA36" s="25" t="n"/>
      <c r="AB36" s="30">
        <f>IFERROR(IF(OR(A36="",T36=""),"",MAX(T36*I36,-T36*I36)),"")</f>
        <v/>
      </c>
    </row>
    <row r="37">
      <c r="A37" s="24" t="n"/>
      <c r="B37" s="24" t="n"/>
      <c r="C37" s="25" t="n"/>
      <c r="D37" s="25" t="n"/>
      <c r="E37" s="25" t="n"/>
      <c r="F37" s="24" t="n"/>
      <c r="G37" s="25" t="n"/>
      <c r="H37" s="24" t="n"/>
      <c r="I37" s="26" t="n"/>
      <c r="J37" s="49" t="n"/>
      <c r="K37" s="49" t="n"/>
      <c r="L37" s="49" t="n"/>
      <c r="M37" s="28" t="n"/>
      <c r="N37" s="49" t="n"/>
      <c r="O37" s="49" t="n"/>
      <c r="P37" s="50">
        <f>IF(A37="","",IFERROR(SUMIF('Linen Transactions'!$C$6:$C$205,A37,'Linen Transactions'!$J$6:$J$205),0))</f>
        <v/>
      </c>
      <c r="Q37" s="50">
        <f>IF(A37="","",IFERROR(SUMIF('Linen Transactions'!$C$6:$C$205,A37,'Linen Transactions'!$K$6:$K$205),0))</f>
        <v/>
      </c>
      <c r="R37" s="50">
        <f>IF(A37="","",IFERROR(K37+P37,0))</f>
        <v/>
      </c>
      <c r="S37" s="50">
        <f>IF(A37="","",IFERROR(L37+Q37,0))</f>
        <v/>
      </c>
      <c r="T37" s="50">
        <f>IFERROR(IF(OR(A37="",N37=""),"",N37-R37),"")</f>
        <v/>
      </c>
      <c r="U37" s="50">
        <f>IFERROR(IF(OR(A37="",O37=""),"",O37-S37),"")</f>
        <v/>
      </c>
      <c r="V37" s="30">
        <f>IFERROR(IF(OR(A37="",N37=""),"",N37*I37),"")</f>
        <v/>
      </c>
      <c r="W37" s="50">
        <f>IFERROR(IF(OR(A37="",H37&lt;&gt;"Yes",O37=""),0,MAX(0,J37-O37)),0)</f>
        <v/>
      </c>
      <c r="X37" s="31">
        <f>IFERROR(IF(A37="","",IF(H37&lt;&gt;"Yes","Inactive",IF(O37="","Count Needed",IF(O37&lt;J37*'Dashboard'!$B$5,"Reorder","Sufficient Stock")))),"Review")</f>
        <v/>
      </c>
      <c r="Y37" s="30">
        <f>IFERROR(IF(A37="","",W37*I37),"")</f>
        <v/>
      </c>
      <c r="Z37" s="32">
        <f>IFERROR(IF(A37="","",IF(COUNTIF($A$6:$A$205,A37)&gt;1,"Data issue: Duplicate Item ID",IF(OR(I37&lt;0,J37&lt;0,K37&lt;0,L37&lt;0,N37&lt;0,O37&lt;0),"Data issue: Negative quantity or cost",IF(AND(N37&lt;&gt;"",O37&gt;N37),"Data issue: Available exceeds owned",IF(M37="","Count needed: Missing count date",IF(TODAY()-M37&gt;'Dashboard'!$B$6,"Count needed: Stale physical count",IF(AND(T37&lt;&gt;"",MAX(T37,-T37)&gt;='Dashboard'!$B$7,MAX(T37*I37,-T37*I37)&gt;='Dashboard'!$B$8),"Quantity variance and value variance alert",IF(AND(T37&lt;&gt;"",MAX(T37,-T37)&gt;='Dashboard'!$B$7),"Quantity variance alert",IF(AND(T37&lt;&gt;"",MAX(T37*I37,-T37*I37)&gt;='Dashboard'!$B$8),"Value variance alert","OK"))))))))),"")</f>
        <v/>
      </c>
      <c r="AA37" s="25" t="n"/>
      <c r="AB37" s="30">
        <f>IFERROR(IF(OR(A37="",T37=""),"",MAX(T37*I37,-T37*I37)),"")</f>
        <v/>
      </c>
    </row>
    <row r="38">
      <c r="A38" s="24" t="n"/>
      <c r="B38" s="24" t="n"/>
      <c r="C38" s="25" t="n"/>
      <c r="D38" s="25" t="n"/>
      <c r="E38" s="25" t="n"/>
      <c r="F38" s="24" t="n"/>
      <c r="G38" s="25" t="n"/>
      <c r="H38" s="24" t="n"/>
      <c r="I38" s="26" t="n"/>
      <c r="J38" s="49" t="n"/>
      <c r="K38" s="49" t="n"/>
      <c r="L38" s="49" t="n"/>
      <c r="M38" s="28" t="n"/>
      <c r="N38" s="49" t="n"/>
      <c r="O38" s="49" t="n"/>
      <c r="P38" s="50">
        <f>IF(A38="","",IFERROR(SUMIF('Linen Transactions'!$C$6:$C$205,A38,'Linen Transactions'!$J$6:$J$205),0))</f>
        <v/>
      </c>
      <c r="Q38" s="50">
        <f>IF(A38="","",IFERROR(SUMIF('Linen Transactions'!$C$6:$C$205,A38,'Linen Transactions'!$K$6:$K$205),0))</f>
        <v/>
      </c>
      <c r="R38" s="50">
        <f>IF(A38="","",IFERROR(K38+P38,0))</f>
        <v/>
      </c>
      <c r="S38" s="50">
        <f>IF(A38="","",IFERROR(L38+Q38,0))</f>
        <v/>
      </c>
      <c r="T38" s="50">
        <f>IFERROR(IF(OR(A38="",N38=""),"",N38-R38),"")</f>
        <v/>
      </c>
      <c r="U38" s="50">
        <f>IFERROR(IF(OR(A38="",O38=""),"",O38-S38),"")</f>
        <v/>
      </c>
      <c r="V38" s="30">
        <f>IFERROR(IF(OR(A38="",N38=""),"",N38*I38),"")</f>
        <v/>
      </c>
      <c r="W38" s="50">
        <f>IFERROR(IF(OR(A38="",H38&lt;&gt;"Yes",O38=""),0,MAX(0,J38-O38)),0)</f>
        <v/>
      </c>
      <c r="X38" s="31">
        <f>IFERROR(IF(A38="","",IF(H38&lt;&gt;"Yes","Inactive",IF(O38="","Count Needed",IF(O38&lt;J38*'Dashboard'!$B$5,"Reorder","Sufficient Stock")))),"Review")</f>
        <v/>
      </c>
      <c r="Y38" s="30">
        <f>IFERROR(IF(A38="","",W38*I38),"")</f>
        <v/>
      </c>
      <c r="Z38" s="32">
        <f>IFERROR(IF(A38="","",IF(COUNTIF($A$6:$A$205,A38)&gt;1,"Data issue: Duplicate Item ID",IF(OR(I38&lt;0,J38&lt;0,K38&lt;0,L38&lt;0,N38&lt;0,O38&lt;0),"Data issue: Negative quantity or cost",IF(AND(N38&lt;&gt;"",O38&gt;N38),"Data issue: Available exceeds owned",IF(M38="","Count needed: Missing count date",IF(TODAY()-M38&gt;'Dashboard'!$B$6,"Count needed: Stale physical count",IF(AND(T38&lt;&gt;"",MAX(T38,-T38)&gt;='Dashboard'!$B$7,MAX(T38*I38,-T38*I38)&gt;='Dashboard'!$B$8),"Quantity variance and value variance alert",IF(AND(T38&lt;&gt;"",MAX(T38,-T38)&gt;='Dashboard'!$B$7),"Quantity variance alert",IF(AND(T38&lt;&gt;"",MAX(T38*I38,-T38*I38)&gt;='Dashboard'!$B$8),"Value variance alert","OK"))))))))),"")</f>
        <v/>
      </c>
      <c r="AA38" s="25" t="n"/>
      <c r="AB38" s="30">
        <f>IFERROR(IF(OR(A38="",T38=""),"",MAX(T38*I38,-T38*I38)),"")</f>
        <v/>
      </c>
    </row>
    <row r="39">
      <c r="A39" s="24" t="n"/>
      <c r="B39" s="24" t="n"/>
      <c r="C39" s="25" t="n"/>
      <c r="D39" s="25" t="n"/>
      <c r="E39" s="25" t="n"/>
      <c r="F39" s="24" t="n"/>
      <c r="G39" s="25" t="n"/>
      <c r="H39" s="24" t="n"/>
      <c r="I39" s="26" t="n"/>
      <c r="J39" s="49" t="n"/>
      <c r="K39" s="49" t="n"/>
      <c r="L39" s="49" t="n"/>
      <c r="M39" s="28" t="n"/>
      <c r="N39" s="49" t="n"/>
      <c r="O39" s="49" t="n"/>
      <c r="P39" s="50">
        <f>IF(A39="","",IFERROR(SUMIF('Linen Transactions'!$C$6:$C$205,A39,'Linen Transactions'!$J$6:$J$205),0))</f>
        <v/>
      </c>
      <c r="Q39" s="50">
        <f>IF(A39="","",IFERROR(SUMIF('Linen Transactions'!$C$6:$C$205,A39,'Linen Transactions'!$K$6:$K$205),0))</f>
        <v/>
      </c>
      <c r="R39" s="50">
        <f>IF(A39="","",IFERROR(K39+P39,0))</f>
        <v/>
      </c>
      <c r="S39" s="50">
        <f>IF(A39="","",IFERROR(L39+Q39,0))</f>
        <v/>
      </c>
      <c r="T39" s="50">
        <f>IFERROR(IF(OR(A39="",N39=""),"",N39-R39),"")</f>
        <v/>
      </c>
      <c r="U39" s="50">
        <f>IFERROR(IF(OR(A39="",O39=""),"",O39-S39),"")</f>
        <v/>
      </c>
      <c r="V39" s="30">
        <f>IFERROR(IF(OR(A39="",N39=""),"",N39*I39),"")</f>
        <v/>
      </c>
      <c r="W39" s="50">
        <f>IFERROR(IF(OR(A39="",H39&lt;&gt;"Yes",O39=""),0,MAX(0,J39-O39)),0)</f>
        <v/>
      </c>
      <c r="X39" s="31">
        <f>IFERROR(IF(A39="","",IF(H39&lt;&gt;"Yes","Inactive",IF(O39="","Count Needed",IF(O39&lt;J39*'Dashboard'!$B$5,"Reorder","Sufficient Stock")))),"Review")</f>
        <v/>
      </c>
      <c r="Y39" s="30">
        <f>IFERROR(IF(A39="","",W39*I39),"")</f>
        <v/>
      </c>
      <c r="Z39" s="32">
        <f>IFERROR(IF(A39="","",IF(COUNTIF($A$6:$A$205,A39)&gt;1,"Data issue: Duplicate Item ID",IF(OR(I39&lt;0,J39&lt;0,K39&lt;0,L39&lt;0,N39&lt;0,O39&lt;0),"Data issue: Negative quantity or cost",IF(AND(N39&lt;&gt;"",O39&gt;N39),"Data issue: Available exceeds owned",IF(M39="","Count needed: Missing count date",IF(TODAY()-M39&gt;'Dashboard'!$B$6,"Count needed: Stale physical count",IF(AND(T39&lt;&gt;"",MAX(T39,-T39)&gt;='Dashboard'!$B$7,MAX(T39*I39,-T39*I39)&gt;='Dashboard'!$B$8),"Quantity variance and value variance alert",IF(AND(T39&lt;&gt;"",MAX(T39,-T39)&gt;='Dashboard'!$B$7),"Quantity variance alert",IF(AND(T39&lt;&gt;"",MAX(T39*I39,-T39*I39)&gt;='Dashboard'!$B$8),"Value variance alert","OK"))))))))),"")</f>
        <v/>
      </c>
      <c r="AA39" s="25" t="n"/>
      <c r="AB39" s="30">
        <f>IFERROR(IF(OR(A39="",T39=""),"",MAX(T39*I39,-T39*I39)),"")</f>
        <v/>
      </c>
    </row>
    <row r="40">
      <c r="A40" s="24" t="n"/>
      <c r="B40" s="24" t="n"/>
      <c r="C40" s="25" t="n"/>
      <c r="D40" s="25" t="n"/>
      <c r="E40" s="25" t="n"/>
      <c r="F40" s="24" t="n"/>
      <c r="G40" s="25" t="n"/>
      <c r="H40" s="24" t="n"/>
      <c r="I40" s="26" t="n"/>
      <c r="J40" s="49" t="n"/>
      <c r="K40" s="49" t="n"/>
      <c r="L40" s="49" t="n"/>
      <c r="M40" s="28" t="n"/>
      <c r="N40" s="49" t="n"/>
      <c r="O40" s="49" t="n"/>
      <c r="P40" s="50">
        <f>IF(A40="","",IFERROR(SUMIF('Linen Transactions'!$C$6:$C$205,A40,'Linen Transactions'!$J$6:$J$205),0))</f>
        <v/>
      </c>
      <c r="Q40" s="50">
        <f>IF(A40="","",IFERROR(SUMIF('Linen Transactions'!$C$6:$C$205,A40,'Linen Transactions'!$K$6:$K$205),0))</f>
        <v/>
      </c>
      <c r="R40" s="50">
        <f>IF(A40="","",IFERROR(K40+P40,0))</f>
        <v/>
      </c>
      <c r="S40" s="50">
        <f>IF(A40="","",IFERROR(L40+Q40,0))</f>
        <v/>
      </c>
      <c r="T40" s="50">
        <f>IFERROR(IF(OR(A40="",N40=""),"",N40-R40),"")</f>
        <v/>
      </c>
      <c r="U40" s="50">
        <f>IFERROR(IF(OR(A40="",O40=""),"",O40-S40),"")</f>
        <v/>
      </c>
      <c r="V40" s="30">
        <f>IFERROR(IF(OR(A40="",N40=""),"",N40*I40),"")</f>
        <v/>
      </c>
      <c r="W40" s="50">
        <f>IFERROR(IF(OR(A40="",H40&lt;&gt;"Yes",O40=""),0,MAX(0,J40-O40)),0)</f>
        <v/>
      </c>
      <c r="X40" s="31">
        <f>IFERROR(IF(A40="","",IF(H40&lt;&gt;"Yes","Inactive",IF(O40="","Count Needed",IF(O40&lt;J40*'Dashboard'!$B$5,"Reorder","Sufficient Stock")))),"Review")</f>
        <v/>
      </c>
      <c r="Y40" s="30">
        <f>IFERROR(IF(A40="","",W40*I40),"")</f>
        <v/>
      </c>
      <c r="Z40" s="32">
        <f>IFERROR(IF(A40="","",IF(COUNTIF($A$6:$A$205,A40)&gt;1,"Data issue: Duplicate Item ID",IF(OR(I40&lt;0,J40&lt;0,K40&lt;0,L40&lt;0,N40&lt;0,O40&lt;0),"Data issue: Negative quantity or cost",IF(AND(N40&lt;&gt;"",O40&gt;N40),"Data issue: Available exceeds owned",IF(M40="","Count needed: Missing count date",IF(TODAY()-M40&gt;'Dashboard'!$B$6,"Count needed: Stale physical count",IF(AND(T40&lt;&gt;"",MAX(T40,-T40)&gt;='Dashboard'!$B$7,MAX(T40*I40,-T40*I40)&gt;='Dashboard'!$B$8),"Quantity variance and value variance alert",IF(AND(T40&lt;&gt;"",MAX(T40,-T40)&gt;='Dashboard'!$B$7),"Quantity variance alert",IF(AND(T40&lt;&gt;"",MAX(T40*I40,-T40*I40)&gt;='Dashboard'!$B$8),"Value variance alert","OK"))))))))),"")</f>
        <v/>
      </c>
      <c r="AA40" s="25" t="n"/>
      <c r="AB40" s="30">
        <f>IFERROR(IF(OR(A40="",T40=""),"",MAX(T40*I40,-T40*I40)),"")</f>
        <v/>
      </c>
    </row>
    <row r="41">
      <c r="A41" s="24" t="n"/>
      <c r="B41" s="24" t="n"/>
      <c r="C41" s="25" t="n"/>
      <c r="D41" s="25" t="n"/>
      <c r="E41" s="25" t="n"/>
      <c r="F41" s="24" t="n"/>
      <c r="G41" s="25" t="n"/>
      <c r="H41" s="24" t="n"/>
      <c r="I41" s="26" t="n"/>
      <c r="J41" s="49" t="n"/>
      <c r="K41" s="49" t="n"/>
      <c r="L41" s="49" t="n"/>
      <c r="M41" s="28" t="n"/>
      <c r="N41" s="49" t="n"/>
      <c r="O41" s="49" t="n"/>
      <c r="P41" s="50">
        <f>IF(A41="","",IFERROR(SUMIF('Linen Transactions'!$C$6:$C$205,A41,'Linen Transactions'!$J$6:$J$205),0))</f>
        <v/>
      </c>
      <c r="Q41" s="50">
        <f>IF(A41="","",IFERROR(SUMIF('Linen Transactions'!$C$6:$C$205,A41,'Linen Transactions'!$K$6:$K$205),0))</f>
        <v/>
      </c>
      <c r="R41" s="50">
        <f>IF(A41="","",IFERROR(K41+P41,0))</f>
        <v/>
      </c>
      <c r="S41" s="50">
        <f>IF(A41="","",IFERROR(L41+Q41,0))</f>
        <v/>
      </c>
      <c r="T41" s="50">
        <f>IFERROR(IF(OR(A41="",N41=""),"",N41-R41),"")</f>
        <v/>
      </c>
      <c r="U41" s="50">
        <f>IFERROR(IF(OR(A41="",O41=""),"",O41-S41),"")</f>
        <v/>
      </c>
      <c r="V41" s="30">
        <f>IFERROR(IF(OR(A41="",N41=""),"",N41*I41),"")</f>
        <v/>
      </c>
      <c r="W41" s="50">
        <f>IFERROR(IF(OR(A41="",H41&lt;&gt;"Yes",O41=""),0,MAX(0,J41-O41)),0)</f>
        <v/>
      </c>
      <c r="X41" s="31">
        <f>IFERROR(IF(A41="","",IF(H41&lt;&gt;"Yes","Inactive",IF(O41="","Count Needed",IF(O41&lt;J41*'Dashboard'!$B$5,"Reorder","Sufficient Stock")))),"Review")</f>
        <v/>
      </c>
      <c r="Y41" s="30">
        <f>IFERROR(IF(A41="","",W41*I41),"")</f>
        <v/>
      </c>
      <c r="Z41" s="32">
        <f>IFERROR(IF(A41="","",IF(COUNTIF($A$6:$A$205,A41)&gt;1,"Data issue: Duplicate Item ID",IF(OR(I41&lt;0,J41&lt;0,K41&lt;0,L41&lt;0,N41&lt;0,O41&lt;0),"Data issue: Negative quantity or cost",IF(AND(N41&lt;&gt;"",O41&gt;N41),"Data issue: Available exceeds owned",IF(M41="","Count needed: Missing count date",IF(TODAY()-M41&gt;'Dashboard'!$B$6,"Count needed: Stale physical count",IF(AND(T41&lt;&gt;"",MAX(T41,-T41)&gt;='Dashboard'!$B$7,MAX(T41*I41,-T41*I41)&gt;='Dashboard'!$B$8),"Quantity variance and value variance alert",IF(AND(T41&lt;&gt;"",MAX(T41,-T41)&gt;='Dashboard'!$B$7),"Quantity variance alert",IF(AND(T41&lt;&gt;"",MAX(T41*I41,-T41*I41)&gt;='Dashboard'!$B$8),"Value variance alert","OK"))))))))),"")</f>
        <v/>
      </c>
      <c r="AA41" s="25" t="n"/>
      <c r="AB41" s="30">
        <f>IFERROR(IF(OR(A41="",T41=""),"",MAX(T41*I41,-T41*I41)),"")</f>
        <v/>
      </c>
    </row>
    <row r="42">
      <c r="A42" s="24" t="n"/>
      <c r="B42" s="24" t="n"/>
      <c r="C42" s="25" t="n"/>
      <c r="D42" s="25" t="n"/>
      <c r="E42" s="25" t="n"/>
      <c r="F42" s="24" t="n"/>
      <c r="G42" s="25" t="n"/>
      <c r="H42" s="24" t="n"/>
      <c r="I42" s="26" t="n"/>
      <c r="J42" s="49" t="n"/>
      <c r="K42" s="49" t="n"/>
      <c r="L42" s="49" t="n"/>
      <c r="M42" s="28" t="n"/>
      <c r="N42" s="49" t="n"/>
      <c r="O42" s="49" t="n"/>
      <c r="P42" s="50">
        <f>IF(A42="","",IFERROR(SUMIF('Linen Transactions'!$C$6:$C$205,A42,'Linen Transactions'!$J$6:$J$205),0))</f>
        <v/>
      </c>
      <c r="Q42" s="50">
        <f>IF(A42="","",IFERROR(SUMIF('Linen Transactions'!$C$6:$C$205,A42,'Linen Transactions'!$K$6:$K$205),0))</f>
        <v/>
      </c>
      <c r="R42" s="50">
        <f>IF(A42="","",IFERROR(K42+P42,0))</f>
        <v/>
      </c>
      <c r="S42" s="50">
        <f>IF(A42="","",IFERROR(L42+Q42,0))</f>
        <v/>
      </c>
      <c r="T42" s="50">
        <f>IFERROR(IF(OR(A42="",N42=""),"",N42-R42),"")</f>
        <v/>
      </c>
      <c r="U42" s="50">
        <f>IFERROR(IF(OR(A42="",O42=""),"",O42-S42),"")</f>
        <v/>
      </c>
      <c r="V42" s="30">
        <f>IFERROR(IF(OR(A42="",N42=""),"",N42*I42),"")</f>
        <v/>
      </c>
      <c r="W42" s="50">
        <f>IFERROR(IF(OR(A42="",H42&lt;&gt;"Yes",O42=""),0,MAX(0,J42-O42)),0)</f>
        <v/>
      </c>
      <c r="X42" s="31">
        <f>IFERROR(IF(A42="","",IF(H42&lt;&gt;"Yes","Inactive",IF(O42="","Count Needed",IF(O42&lt;J42*'Dashboard'!$B$5,"Reorder","Sufficient Stock")))),"Review")</f>
        <v/>
      </c>
      <c r="Y42" s="30">
        <f>IFERROR(IF(A42="","",W42*I42),"")</f>
        <v/>
      </c>
      <c r="Z42" s="32">
        <f>IFERROR(IF(A42="","",IF(COUNTIF($A$6:$A$205,A42)&gt;1,"Data issue: Duplicate Item ID",IF(OR(I42&lt;0,J42&lt;0,K42&lt;0,L42&lt;0,N42&lt;0,O42&lt;0),"Data issue: Negative quantity or cost",IF(AND(N42&lt;&gt;"",O42&gt;N42),"Data issue: Available exceeds owned",IF(M42="","Count needed: Missing count date",IF(TODAY()-M42&gt;'Dashboard'!$B$6,"Count needed: Stale physical count",IF(AND(T42&lt;&gt;"",MAX(T42,-T42)&gt;='Dashboard'!$B$7,MAX(T42*I42,-T42*I42)&gt;='Dashboard'!$B$8),"Quantity variance and value variance alert",IF(AND(T42&lt;&gt;"",MAX(T42,-T42)&gt;='Dashboard'!$B$7),"Quantity variance alert",IF(AND(T42&lt;&gt;"",MAX(T42*I42,-T42*I42)&gt;='Dashboard'!$B$8),"Value variance alert","OK"))))))))),"")</f>
        <v/>
      </c>
      <c r="AA42" s="25" t="n"/>
      <c r="AB42" s="30">
        <f>IFERROR(IF(OR(A42="",T42=""),"",MAX(T42*I42,-T42*I42)),"")</f>
        <v/>
      </c>
    </row>
    <row r="43">
      <c r="A43" s="24" t="n"/>
      <c r="B43" s="24" t="n"/>
      <c r="C43" s="25" t="n"/>
      <c r="D43" s="25" t="n"/>
      <c r="E43" s="25" t="n"/>
      <c r="F43" s="24" t="n"/>
      <c r="G43" s="25" t="n"/>
      <c r="H43" s="24" t="n"/>
      <c r="I43" s="26" t="n"/>
      <c r="J43" s="49" t="n"/>
      <c r="K43" s="49" t="n"/>
      <c r="L43" s="49" t="n"/>
      <c r="M43" s="28" t="n"/>
      <c r="N43" s="49" t="n"/>
      <c r="O43" s="49" t="n"/>
      <c r="P43" s="50">
        <f>IF(A43="","",IFERROR(SUMIF('Linen Transactions'!$C$6:$C$205,A43,'Linen Transactions'!$J$6:$J$205),0))</f>
        <v/>
      </c>
      <c r="Q43" s="50">
        <f>IF(A43="","",IFERROR(SUMIF('Linen Transactions'!$C$6:$C$205,A43,'Linen Transactions'!$K$6:$K$205),0))</f>
        <v/>
      </c>
      <c r="R43" s="50">
        <f>IF(A43="","",IFERROR(K43+P43,0))</f>
        <v/>
      </c>
      <c r="S43" s="50">
        <f>IF(A43="","",IFERROR(L43+Q43,0))</f>
        <v/>
      </c>
      <c r="T43" s="50">
        <f>IFERROR(IF(OR(A43="",N43=""),"",N43-R43),"")</f>
        <v/>
      </c>
      <c r="U43" s="50">
        <f>IFERROR(IF(OR(A43="",O43=""),"",O43-S43),"")</f>
        <v/>
      </c>
      <c r="V43" s="30">
        <f>IFERROR(IF(OR(A43="",N43=""),"",N43*I43),"")</f>
        <v/>
      </c>
      <c r="W43" s="50">
        <f>IFERROR(IF(OR(A43="",H43&lt;&gt;"Yes",O43=""),0,MAX(0,J43-O43)),0)</f>
        <v/>
      </c>
      <c r="X43" s="31">
        <f>IFERROR(IF(A43="","",IF(H43&lt;&gt;"Yes","Inactive",IF(O43="","Count Needed",IF(O43&lt;J43*'Dashboard'!$B$5,"Reorder","Sufficient Stock")))),"Review")</f>
        <v/>
      </c>
      <c r="Y43" s="30">
        <f>IFERROR(IF(A43="","",W43*I43),"")</f>
        <v/>
      </c>
      <c r="Z43" s="32">
        <f>IFERROR(IF(A43="","",IF(COUNTIF($A$6:$A$205,A43)&gt;1,"Data issue: Duplicate Item ID",IF(OR(I43&lt;0,J43&lt;0,K43&lt;0,L43&lt;0,N43&lt;0,O43&lt;0),"Data issue: Negative quantity or cost",IF(AND(N43&lt;&gt;"",O43&gt;N43),"Data issue: Available exceeds owned",IF(M43="","Count needed: Missing count date",IF(TODAY()-M43&gt;'Dashboard'!$B$6,"Count needed: Stale physical count",IF(AND(T43&lt;&gt;"",MAX(T43,-T43)&gt;='Dashboard'!$B$7,MAX(T43*I43,-T43*I43)&gt;='Dashboard'!$B$8),"Quantity variance and value variance alert",IF(AND(T43&lt;&gt;"",MAX(T43,-T43)&gt;='Dashboard'!$B$7),"Quantity variance alert",IF(AND(T43&lt;&gt;"",MAX(T43*I43,-T43*I43)&gt;='Dashboard'!$B$8),"Value variance alert","OK"))))))))),"")</f>
        <v/>
      </c>
      <c r="AA43" s="25" t="n"/>
      <c r="AB43" s="30">
        <f>IFERROR(IF(OR(A43="",T43=""),"",MAX(T43*I43,-T43*I43)),"")</f>
        <v/>
      </c>
    </row>
    <row r="44">
      <c r="A44" s="24" t="n"/>
      <c r="B44" s="24" t="n"/>
      <c r="C44" s="25" t="n"/>
      <c r="D44" s="25" t="n"/>
      <c r="E44" s="25" t="n"/>
      <c r="F44" s="24" t="n"/>
      <c r="G44" s="25" t="n"/>
      <c r="H44" s="24" t="n"/>
      <c r="I44" s="26" t="n"/>
      <c r="J44" s="49" t="n"/>
      <c r="K44" s="49" t="n"/>
      <c r="L44" s="49" t="n"/>
      <c r="M44" s="28" t="n"/>
      <c r="N44" s="49" t="n"/>
      <c r="O44" s="49" t="n"/>
      <c r="P44" s="50">
        <f>IF(A44="","",IFERROR(SUMIF('Linen Transactions'!$C$6:$C$205,A44,'Linen Transactions'!$J$6:$J$205),0))</f>
        <v/>
      </c>
      <c r="Q44" s="50">
        <f>IF(A44="","",IFERROR(SUMIF('Linen Transactions'!$C$6:$C$205,A44,'Linen Transactions'!$K$6:$K$205),0))</f>
        <v/>
      </c>
      <c r="R44" s="50">
        <f>IF(A44="","",IFERROR(K44+P44,0))</f>
        <v/>
      </c>
      <c r="S44" s="50">
        <f>IF(A44="","",IFERROR(L44+Q44,0))</f>
        <v/>
      </c>
      <c r="T44" s="50">
        <f>IFERROR(IF(OR(A44="",N44=""),"",N44-R44),"")</f>
        <v/>
      </c>
      <c r="U44" s="50">
        <f>IFERROR(IF(OR(A44="",O44=""),"",O44-S44),"")</f>
        <v/>
      </c>
      <c r="V44" s="30">
        <f>IFERROR(IF(OR(A44="",N44=""),"",N44*I44),"")</f>
        <v/>
      </c>
      <c r="W44" s="50">
        <f>IFERROR(IF(OR(A44="",H44&lt;&gt;"Yes",O44=""),0,MAX(0,J44-O44)),0)</f>
        <v/>
      </c>
      <c r="X44" s="31">
        <f>IFERROR(IF(A44="","",IF(H44&lt;&gt;"Yes","Inactive",IF(O44="","Count Needed",IF(O44&lt;J44*'Dashboard'!$B$5,"Reorder","Sufficient Stock")))),"Review")</f>
        <v/>
      </c>
      <c r="Y44" s="30">
        <f>IFERROR(IF(A44="","",W44*I44),"")</f>
        <v/>
      </c>
      <c r="Z44" s="32">
        <f>IFERROR(IF(A44="","",IF(COUNTIF($A$6:$A$205,A44)&gt;1,"Data issue: Duplicate Item ID",IF(OR(I44&lt;0,J44&lt;0,K44&lt;0,L44&lt;0,N44&lt;0,O44&lt;0),"Data issue: Negative quantity or cost",IF(AND(N44&lt;&gt;"",O44&gt;N44),"Data issue: Available exceeds owned",IF(M44="","Count needed: Missing count date",IF(TODAY()-M44&gt;'Dashboard'!$B$6,"Count needed: Stale physical count",IF(AND(T44&lt;&gt;"",MAX(T44,-T44)&gt;='Dashboard'!$B$7,MAX(T44*I44,-T44*I44)&gt;='Dashboard'!$B$8),"Quantity variance and value variance alert",IF(AND(T44&lt;&gt;"",MAX(T44,-T44)&gt;='Dashboard'!$B$7),"Quantity variance alert",IF(AND(T44&lt;&gt;"",MAX(T44*I44,-T44*I44)&gt;='Dashboard'!$B$8),"Value variance alert","OK"))))))))),"")</f>
        <v/>
      </c>
      <c r="AA44" s="25" t="n"/>
      <c r="AB44" s="30">
        <f>IFERROR(IF(OR(A44="",T44=""),"",MAX(T44*I44,-T44*I44)),"")</f>
        <v/>
      </c>
    </row>
    <row r="45">
      <c r="A45" s="24" t="n"/>
      <c r="B45" s="24" t="n"/>
      <c r="C45" s="25" t="n"/>
      <c r="D45" s="25" t="n"/>
      <c r="E45" s="25" t="n"/>
      <c r="F45" s="24" t="n"/>
      <c r="G45" s="25" t="n"/>
      <c r="H45" s="24" t="n"/>
      <c r="I45" s="26" t="n"/>
      <c r="J45" s="49" t="n"/>
      <c r="K45" s="49" t="n"/>
      <c r="L45" s="49" t="n"/>
      <c r="M45" s="28" t="n"/>
      <c r="N45" s="49" t="n"/>
      <c r="O45" s="49" t="n"/>
      <c r="P45" s="50">
        <f>IF(A45="","",IFERROR(SUMIF('Linen Transactions'!$C$6:$C$205,A45,'Linen Transactions'!$J$6:$J$205),0))</f>
        <v/>
      </c>
      <c r="Q45" s="50">
        <f>IF(A45="","",IFERROR(SUMIF('Linen Transactions'!$C$6:$C$205,A45,'Linen Transactions'!$K$6:$K$205),0))</f>
        <v/>
      </c>
      <c r="R45" s="50">
        <f>IF(A45="","",IFERROR(K45+P45,0))</f>
        <v/>
      </c>
      <c r="S45" s="50">
        <f>IF(A45="","",IFERROR(L45+Q45,0))</f>
        <v/>
      </c>
      <c r="T45" s="50">
        <f>IFERROR(IF(OR(A45="",N45=""),"",N45-R45),"")</f>
        <v/>
      </c>
      <c r="U45" s="50">
        <f>IFERROR(IF(OR(A45="",O45=""),"",O45-S45),"")</f>
        <v/>
      </c>
      <c r="V45" s="30">
        <f>IFERROR(IF(OR(A45="",N45=""),"",N45*I45),"")</f>
        <v/>
      </c>
      <c r="W45" s="50">
        <f>IFERROR(IF(OR(A45="",H45&lt;&gt;"Yes",O45=""),0,MAX(0,J45-O45)),0)</f>
        <v/>
      </c>
      <c r="X45" s="31">
        <f>IFERROR(IF(A45="","",IF(H45&lt;&gt;"Yes","Inactive",IF(O45="","Count Needed",IF(O45&lt;J45*'Dashboard'!$B$5,"Reorder","Sufficient Stock")))),"Review")</f>
        <v/>
      </c>
      <c r="Y45" s="30">
        <f>IFERROR(IF(A45="","",W45*I45),"")</f>
        <v/>
      </c>
      <c r="Z45" s="32">
        <f>IFERROR(IF(A45="","",IF(COUNTIF($A$6:$A$205,A45)&gt;1,"Data issue: Duplicate Item ID",IF(OR(I45&lt;0,J45&lt;0,K45&lt;0,L45&lt;0,N45&lt;0,O45&lt;0),"Data issue: Negative quantity or cost",IF(AND(N45&lt;&gt;"",O45&gt;N45),"Data issue: Available exceeds owned",IF(M45="","Count needed: Missing count date",IF(TODAY()-M45&gt;'Dashboard'!$B$6,"Count needed: Stale physical count",IF(AND(T45&lt;&gt;"",MAX(T45,-T45)&gt;='Dashboard'!$B$7,MAX(T45*I45,-T45*I45)&gt;='Dashboard'!$B$8),"Quantity variance and value variance alert",IF(AND(T45&lt;&gt;"",MAX(T45,-T45)&gt;='Dashboard'!$B$7),"Quantity variance alert",IF(AND(T45&lt;&gt;"",MAX(T45*I45,-T45*I45)&gt;='Dashboard'!$B$8),"Value variance alert","OK"))))))))),"")</f>
        <v/>
      </c>
      <c r="AA45" s="25" t="n"/>
      <c r="AB45" s="30">
        <f>IFERROR(IF(OR(A45="",T45=""),"",MAX(T45*I45,-T45*I45)),"")</f>
        <v/>
      </c>
    </row>
    <row r="46">
      <c r="A46" s="24" t="n"/>
      <c r="B46" s="24" t="n"/>
      <c r="C46" s="25" t="n"/>
      <c r="D46" s="25" t="n"/>
      <c r="E46" s="25" t="n"/>
      <c r="F46" s="24" t="n"/>
      <c r="G46" s="25" t="n"/>
      <c r="H46" s="24" t="n"/>
      <c r="I46" s="26" t="n"/>
      <c r="J46" s="49" t="n"/>
      <c r="K46" s="49" t="n"/>
      <c r="L46" s="49" t="n"/>
      <c r="M46" s="28" t="n"/>
      <c r="N46" s="49" t="n"/>
      <c r="O46" s="49" t="n"/>
      <c r="P46" s="50">
        <f>IF(A46="","",IFERROR(SUMIF('Linen Transactions'!$C$6:$C$205,A46,'Linen Transactions'!$J$6:$J$205),0))</f>
        <v/>
      </c>
      <c r="Q46" s="50">
        <f>IF(A46="","",IFERROR(SUMIF('Linen Transactions'!$C$6:$C$205,A46,'Linen Transactions'!$K$6:$K$205),0))</f>
        <v/>
      </c>
      <c r="R46" s="50">
        <f>IF(A46="","",IFERROR(K46+P46,0))</f>
        <v/>
      </c>
      <c r="S46" s="50">
        <f>IF(A46="","",IFERROR(L46+Q46,0))</f>
        <v/>
      </c>
      <c r="T46" s="50">
        <f>IFERROR(IF(OR(A46="",N46=""),"",N46-R46),"")</f>
        <v/>
      </c>
      <c r="U46" s="50">
        <f>IFERROR(IF(OR(A46="",O46=""),"",O46-S46),"")</f>
        <v/>
      </c>
      <c r="V46" s="30">
        <f>IFERROR(IF(OR(A46="",N46=""),"",N46*I46),"")</f>
        <v/>
      </c>
      <c r="W46" s="50">
        <f>IFERROR(IF(OR(A46="",H46&lt;&gt;"Yes",O46=""),0,MAX(0,J46-O46)),0)</f>
        <v/>
      </c>
      <c r="X46" s="31">
        <f>IFERROR(IF(A46="","",IF(H46&lt;&gt;"Yes","Inactive",IF(O46="","Count Needed",IF(O46&lt;J46*'Dashboard'!$B$5,"Reorder","Sufficient Stock")))),"Review")</f>
        <v/>
      </c>
      <c r="Y46" s="30">
        <f>IFERROR(IF(A46="","",W46*I46),"")</f>
        <v/>
      </c>
      <c r="Z46" s="32">
        <f>IFERROR(IF(A46="","",IF(COUNTIF($A$6:$A$205,A46)&gt;1,"Data issue: Duplicate Item ID",IF(OR(I46&lt;0,J46&lt;0,K46&lt;0,L46&lt;0,N46&lt;0,O46&lt;0),"Data issue: Negative quantity or cost",IF(AND(N46&lt;&gt;"",O46&gt;N46),"Data issue: Available exceeds owned",IF(M46="","Count needed: Missing count date",IF(TODAY()-M46&gt;'Dashboard'!$B$6,"Count needed: Stale physical count",IF(AND(T46&lt;&gt;"",MAX(T46,-T46)&gt;='Dashboard'!$B$7,MAX(T46*I46,-T46*I46)&gt;='Dashboard'!$B$8),"Quantity variance and value variance alert",IF(AND(T46&lt;&gt;"",MAX(T46,-T46)&gt;='Dashboard'!$B$7),"Quantity variance alert",IF(AND(T46&lt;&gt;"",MAX(T46*I46,-T46*I46)&gt;='Dashboard'!$B$8),"Value variance alert","OK"))))))))),"")</f>
        <v/>
      </c>
      <c r="AA46" s="25" t="n"/>
      <c r="AB46" s="30">
        <f>IFERROR(IF(OR(A46="",T46=""),"",MAX(T46*I46,-T46*I46)),"")</f>
        <v/>
      </c>
    </row>
    <row r="47">
      <c r="A47" s="24" t="n"/>
      <c r="B47" s="24" t="n"/>
      <c r="C47" s="25" t="n"/>
      <c r="D47" s="25" t="n"/>
      <c r="E47" s="25" t="n"/>
      <c r="F47" s="24" t="n"/>
      <c r="G47" s="25" t="n"/>
      <c r="H47" s="24" t="n"/>
      <c r="I47" s="26" t="n"/>
      <c r="J47" s="49" t="n"/>
      <c r="K47" s="49" t="n"/>
      <c r="L47" s="49" t="n"/>
      <c r="M47" s="28" t="n"/>
      <c r="N47" s="49" t="n"/>
      <c r="O47" s="49" t="n"/>
      <c r="P47" s="50">
        <f>IF(A47="","",IFERROR(SUMIF('Linen Transactions'!$C$6:$C$205,A47,'Linen Transactions'!$J$6:$J$205),0))</f>
        <v/>
      </c>
      <c r="Q47" s="50">
        <f>IF(A47="","",IFERROR(SUMIF('Linen Transactions'!$C$6:$C$205,A47,'Linen Transactions'!$K$6:$K$205),0))</f>
        <v/>
      </c>
      <c r="R47" s="50">
        <f>IF(A47="","",IFERROR(K47+P47,0))</f>
        <v/>
      </c>
      <c r="S47" s="50">
        <f>IF(A47="","",IFERROR(L47+Q47,0))</f>
        <v/>
      </c>
      <c r="T47" s="50">
        <f>IFERROR(IF(OR(A47="",N47=""),"",N47-R47),"")</f>
        <v/>
      </c>
      <c r="U47" s="50">
        <f>IFERROR(IF(OR(A47="",O47=""),"",O47-S47),"")</f>
        <v/>
      </c>
      <c r="V47" s="30">
        <f>IFERROR(IF(OR(A47="",N47=""),"",N47*I47),"")</f>
        <v/>
      </c>
      <c r="W47" s="50">
        <f>IFERROR(IF(OR(A47="",H47&lt;&gt;"Yes",O47=""),0,MAX(0,J47-O47)),0)</f>
        <v/>
      </c>
      <c r="X47" s="31">
        <f>IFERROR(IF(A47="","",IF(H47&lt;&gt;"Yes","Inactive",IF(O47="","Count Needed",IF(O47&lt;J47*'Dashboard'!$B$5,"Reorder","Sufficient Stock")))),"Review")</f>
        <v/>
      </c>
      <c r="Y47" s="30">
        <f>IFERROR(IF(A47="","",W47*I47),"")</f>
        <v/>
      </c>
      <c r="Z47" s="32">
        <f>IFERROR(IF(A47="","",IF(COUNTIF($A$6:$A$205,A47)&gt;1,"Data issue: Duplicate Item ID",IF(OR(I47&lt;0,J47&lt;0,K47&lt;0,L47&lt;0,N47&lt;0,O47&lt;0),"Data issue: Negative quantity or cost",IF(AND(N47&lt;&gt;"",O47&gt;N47),"Data issue: Available exceeds owned",IF(M47="","Count needed: Missing count date",IF(TODAY()-M47&gt;'Dashboard'!$B$6,"Count needed: Stale physical count",IF(AND(T47&lt;&gt;"",MAX(T47,-T47)&gt;='Dashboard'!$B$7,MAX(T47*I47,-T47*I47)&gt;='Dashboard'!$B$8),"Quantity variance and value variance alert",IF(AND(T47&lt;&gt;"",MAX(T47,-T47)&gt;='Dashboard'!$B$7),"Quantity variance alert",IF(AND(T47&lt;&gt;"",MAX(T47*I47,-T47*I47)&gt;='Dashboard'!$B$8),"Value variance alert","OK"))))))))),"")</f>
        <v/>
      </c>
      <c r="AA47" s="25" t="n"/>
      <c r="AB47" s="30">
        <f>IFERROR(IF(OR(A47="",T47=""),"",MAX(T47*I47,-T47*I47)),"")</f>
        <v/>
      </c>
    </row>
    <row r="48">
      <c r="A48" s="24" t="n"/>
      <c r="B48" s="24" t="n"/>
      <c r="C48" s="25" t="n"/>
      <c r="D48" s="25" t="n"/>
      <c r="E48" s="25" t="n"/>
      <c r="F48" s="24" t="n"/>
      <c r="G48" s="25" t="n"/>
      <c r="H48" s="24" t="n"/>
      <c r="I48" s="26" t="n"/>
      <c r="J48" s="49" t="n"/>
      <c r="K48" s="49" t="n"/>
      <c r="L48" s="49" t="n"/>
      <c r="M48" s="28" t="n"/>
      <c r="N48" s="49" t="n"/>
      <c r="O48" s="49" t="n"/>
      <c r="P48" s="50">
        <f>IF(A48="","",IFERROR(SUMIF('Linen Transactions'!$C$6:$C$205,A48,'Linen Transactions'!$J$6:$J$205),0))</f>
        <v/>
      </c>
      <c r="Q48" s="50">
        <f>IF(A48="","",IFERROR(SUMIF('Linen Transactions'!$C$6:$C$205,A48,'Linen Transactions'!$K$6:$K$205),0))</f>
        <v/>
      </c>
      <c r="R48" s="50">
        <f>IF(A48="","",IFERROR(K48+P48,0))</f>
        <v/>
      </c>
      <c r="S48" s="50">
        <f>IF(A48="","",IFERROR(L48+Q48,0))</f>
        <v/>
      </c>
      <c r="T48" s="50">
        <f>IFERROR(IF(OR(A48="",N48=""),"",N48-R48),"")</f>
        <v/>
      </c>
      <c r="U48" s="50">
        <f>IFERROR(IF(OR(A48="",O48=""),"",O48-S48),"")</f>
        <v/>
      </c>
      <c r="V48" s="30">
        <f>IFERROR(IF(OR(A48="",N48=""),"",N48*I48),"")</f>
        <v/>
      </c>
      <c r="W48" s="50">
        <f>IFERROR(IF(OR(A48="",H48&lt;&gt;"Yes",O48=""),0,MAX(0,J48-O48)),0)</f>
        <v/>
      </c>
      <c r="X48" s="31">
        <f>IFERROR(IF(A48="","",IF(H48&lt;&gt;"Yes","Inactive",IF(O48="","Count Needed",IF(O48&lt;J48*'Dashboard'!$B$5,"Reorder","Sufficient Stock")))),"Review")</f>
        <v/>
      </c>
      <c r="Y48" s="30">
        <f>IFERROR(IF(A48="","",W48*I48),"")</f>
        <v/>
      </c>
      <c r="Z48" s="32">
        <f>IFERROR(IF(A48="","",IF(COUNTIF($A$6:$A$205,A48)&gt;1,"Data issue: Duplicate Item ID",IF(OR(I48&lt;0,J48&lt;0,K48&lt;0,L48&lt;0,N48&lt;0,O48&lt;0),"Data issue: Negative quantity or cost",IF(AND(N48&lt;&gt;"",O48&gt;N48),"Data issue: Available exceeds owned",IF(M48="","Count needed: Missing count date",IF(TODAY()-M48&gt;'Dashboard'!$B$6,"Count needed: Stale physical count",IF(AND(T48&lt;&gt;"",MAX(T48,-T48)&gt;='Dashboard'!$B$7,MAX(T48*I48,-T48*I48)&gt;='Dashboard'!$B$8),"Quantity variance and value variance alert",IF(AND(T48&lt;&gt;"",MAX(T48,-T48)&gt;='Dashboard'!$B$7),"Quantity variance alert",IF(AND(T48&lt;&gt;"",MAX(T48*I48,-T48*I48)&gt;='Dashboard'!$B$8),"Value variance alert","OK"))))))))),"")</f>
        <v/>
      </c>
      <c r="AA48" s="25" t="n"/>
      <c r="AB48" s="30">
        <f>IFERROR(IF(OR(A48="",T48=""),"",MAX(T48*I48,-T48*I48)),"")</f>
        <v/>
      </c>
    </row>
    <row r="49">
      <c r="A49" s="24" t="n"/>
      <c r="B49" s="24" t="n"/>
      <c r="C49" s="25" t="n"/>
      <c r="D49" s="25" t="n"/>
      <c r="E49" s="25" t="n"/>
      <c r="F49" s="24" t="n"/>
      <c r="G49" s="25" t="n"/>
      <c r="H49" s="24" t="n"/>
      <c r="I49" s="26" t="n"/>
      <c r="J49" s="49" t="n"/>
      <c r="K49" s="49" t="n"/>
      <c r="L49" s="49" t="n"/>
      <c r="M49" s="28" t="n"/>
      <c r="N49" s="49" t="n"/>
      <c r="O49" s="49" t="n"/>
      <c r="P49" s="50">
        <f>IF(A49="","",IFERROR(SUMIF('Linen Transactions'!$C$6:$C$205,A49,'Linen Transactions'!$J$6:$J$205),0))</f>
        <v/>
      </c>
      <c r="Q49" s="50">
        <f>IF(A49="","",IFERROR(SUMIF('Linen Transactions'!$C$6:$C$205,A49,'Linen Transactions'!$K$6:$K$205),0))</f>
        <v/>
      </c>
      <c r="R49" s="50">
        <f>IF(A49="","",IFERROR(K49+P49,0))</f>
        <v/>
      </c>
      <c r="S49" s="50">
        <f>IF(A49="","",IFERROR(L49+Q49,0))</f>
        <v/>
      </c>
      <c r="T49" s="50">
        <f>IFERROR(IF(OR(A49="",N49=""),"",N49-R49),"")</f>
        <v/>
      </c>
      <c r="U49" s="50">
        <f>IFERROR(IF(OR(A49="",O49=""),"",O49-S49),"")</f>
        <v/>
      </c>
      <c r="V49" s="30">
        <f>IFERROR(IF(OR(A49="",N49=""),"",N49*I49),"")</f>
        <v/>
      </c>
      <c r="W49" s="50">
        <f>IFERROR(IF(OR(A49="",H49&lt;&gt;"Yes",O49=""),0,MAX(0,J49-O49)),0)</f>
        <v/>
      </c>
      <c r="X49" s="31">
        <f>IFERROR(IF(A49="","",IF(H49&lt;&gt;"Yes","Inactive",IF(O49="","Count Needed",IF(O49&lt;J49*'Dashboard'!$B$5,"Reorder","Sufficient Stock")))),"Review")</f>
        <v/>
      </c>
      <c r="Y49" s="30">
        <f>IFERROR(IF(A49="","",W49*I49),"")</f>
        <v/>
      </c>
      <c r="Z49" s="32">
        <f>IFERROR(IF(A49="","",IF(COUNTIF($A$6:$A$205,A49)&gt;1,"Data issue: Duplicate Item ID",IF(OR(I49&lt;0,J49&lt;0,K49&lt;0,L49&lt;0,N49&lt;0,O49&lt;0),"Data issue: Negative quantity or cost",IF(AND(N49&lt;&gt;"",O49&gt;N49),"Data issue: Available exceeds owned",IF(M49="","Count needed: Missing count date",IF(TODAY()-M49&gt;'Dashboard'!$B$6,"Count needed: Stale physical count",IF(AND(T49&lt;&gt;"",MAX(T49,-T49)&gt;='Dashboard'!$B$7,MAX(T49*I49,-T49*I49)&gt;='Dashboard'!$B$8),"Quantity variance and value variance alert",IF(AND(T49&lt;&gt;"",MAX(T49,-T49)&gt;='Dashboard'!$B$7),"Quantity variance alert",IF(AND(T49&lt;&gt;"",MAX(T49*I49,-T49*I49)&gt;='Dashboard'!$B$8),"Value variance alert","OK"))))))))),"")</f>
        <v/>
      </c>
      <c r="AA49" s="25" t="n"/>
      <c r="AB49" s="30">
        <f>IFERROR(IF(OR(A49="",T49=""),"",MAX(T49*I49,-T49*I49)),"")</f>
        <v/>
      </c>
    </row>
    <row r="50">
      <c r="A50" s="24" t="n"/>
      <c r="B50" s="24" t="n"/>
      <c r="C50" s="25" t="n"/>
      <c r="D50" s="25" t="n"/>
      <c r="E50" s="25" t="n"/>
      <c r="F50" s="24" t="n"/>
      <c r="G50" s="25" t="n"/>
      <c r="H50" s="24" t="n"/>
      <c r="I50" s="26" t="n"/>
      <c r="J50" s="49" t="n"/>
      <c r="K50" s="49" t="n"/>
      <c r="L50" s="49" t="n"/>
      <c r="M50" s="28" t="n"/>
      <c r="N50" s="49" t="n"/>
      <c r="O50" s="49" t="n"/>
      <c r="P50" s="50">
        <f>IF(A50="","",IFERROR(SUMIF('Linen Transactions'!$C$6:$C$205,A50,'Linen Transactions'!$J$6:$J$205),0))</f>
        <v/>
      </c>
      <c r="Q50" s="50">
        <f>IF(A50="","",IFERROR(SUMIF('Linen Transactions'!$C$6:$C$205,A50,'Linen Transactions'!$K$6:$K$205),0))</f>
        <v/>
      </c>
      <c r="R50" s="50">
        <f>IF(A50="","",IFERROR(K50+P50,0))</f>
        <v/>
      </c>
      <c r="S50" s="50">
        <f>IF(A50="","",IFERROR(L50+Q50,0))</f>
        <v/>
      </c>
      <c r="T50" s="50">
        <f>IFERROR(IF(OR(A50="",N50=""),"",N50-R50),"")</f>
        <v/>
      </c>
      <c r="U50" s="50">
        <f>IFERROR(IF(OR(A50="",O50=""),"",O50-S50),"")</f>
        <v/>
      </c>
      <c r="V50" s="30">
        <f>IFERROR(IF(OR(A50="",N50=""),"",N50*I50),"")</f>
        <v/>
      </c>
      <c r="W50" s="50">
        <f>IFERROR(IF(OR(A50="",H50&lt;&gt;"Yes",O50=""),0,MAX(0,J50-O50)),0)</f>
        <v/>
      </c>
      <c r="X50" s="31">
        <f>IFERROR(IF(A50="","",IF(H50&lt;&gt;"Yes","Inactive",IF(O50="","Count Needed",IF(O50&lt;J50*'Dashboard'!$B$5,"Reorder","Sufficient Stock")))),"Review")</f>
        <v/>
      </c>
      <c r="Y50" s="30">
        <f>IFERROR(IF(A50="","",W50*I50),"")</f>
        <v/>
      </c>
      <c r="Z50" s="32">
        <f>IFERROR(IF(A50="","",IF(COUNTIF($A$6:$A$205,A50)&gt;1,"Data issue: Duplicate Item ID",IF(OR(I50&lt;0,J50&lt;0,K50&lt;0,L50&lt;0,N50&lt;0,O50&lt;0),"Data issue: Negative quantity or cost",IF(AND(N50&lt;&gt;"",O50&gt;N50),"Data issue: Available exceeds owned",IF(M50="","Count needed: Missing count date",IF(TODAY()-M50&gt;'Dashboard'!$B$6,"Count needed: Stale physical count",IF(AND(T50&lt;&gt;"",MAX(T50,-T50)&gt;='Dashboard'!$B$7,MAX(T50*I50,-T50*I50)&gt;='Dashboard'!$B$8),"Quantity variance and value variance alert",IF(AND(T50&lt;&gt;"",MAX(T50,-T50)&gt;='Dashboard'!$B$7),"Quantity variance alert",IF(AND(T50&lt;&gt;"",MAX(T50*I50,-T50*I50)&gt;='Dashboard'!$B$8),"Value variance alert","OK"))))))))),"")</f>
        <v/>
      </c>
      <c r="AA50" s="25" t="n"/>
      <c r="AB50" s="30">
        <f>IFERROR(IF(OR(A50="",T50=""),"",MAX(T50*I50,-T50*I50)),"")</f>
        <v/>
      </c>
    </row>
    <row r="51">
      <c r="A51" s="24" t="n"/>
      <c r="B51" s="24" t="n"/>
      <c r="C51" s="25" t="n"/>
      <c r="D51" s="25" t="n"/>
      <c r="E51" s="25" t="n"/>
      <c r="F51" s="24" t="n"/>
      <c r="G51" s="25" t="n"/>
      <c r="H51" s="24" t="n"/>
      <c r="I51" s="26" t="n"/>
      <c r="J51" s="49" t="n"/>
      <c r="K51" s="49" t="n"/>
      <c r="L51" s="49" t="n"/>
      <c r="M51" s="28" t="n"/>
      <c r="N51" s="49" t="n"/>
      <c r="O51" s="49" t="n"/>
      <c r="P51" s="50">
        <f>IF(A51="","",IFERROR(SUMIF('Linen Transactions'!$C$6:$C$205,A51,'Linen Transactions'!$J$6:$J$205),0))</f>
        <v/>
      </c>
      <c r="Q51" s="50">
        <f>IF(A51="","",IFERROR(SUMIF('Linen Transactions'!$C$6:$C$205,A51,'Linen Transactions'!$K$6:$K$205),0))</f>
        <v/>
      </c>
      <c r="R51" s="50">
        <f>IF(A51="","",IFERROR(K51+P51,0))</f>
        <v/>
      </c>
      <c r="S51" s="50">
        <f>IF(A51="","",IFERROR(L51+Q51,0))</f>
        <v/>
      </c>
      <c r="T51" s="50">
        <f>IFERROR(IF(OR(A51="",N51=""),"",N51-R51),"")</f>
        <v/>
      </c>
      <c r="U51" s="50">
        <f>IFERROR(IF(OR(A51="",O51=""),"",O51-S51),"")</f>
        <v/>
      </c>
      <c r="V51" s="30">
        <f>IFERROR(IF(OR(A51="",N51=""),"",N51*I51),"")</f>
        <v/>
      </c>
      <c r="W51" s="50">
        <f>IFERROR(IF(OR(A51="",H51&lt;&gt;"Yes",O51=""),0,MAX(0,J51-O51)),0)</f>
        <v/>
      </c>
      <c r="X51" s="31">
        <f>IFERROR(IF(A51="","",IF(H51&lt;&gt;"Yes","Inactive",IF(O51="","Count Needed",IF(O51&lt;J51*'Dashboard'!$B$5,"Reorder","Sufficient Stock")))),"Review")</f>
        <v/>
      </c>
      <c r="Y51" s="30">
        <f>IFERROR(IF(A51="","",W51*I51),"")</f>
        <v/>
      </c>
      <c r="Z51" s="32">
        <f>IFERROR(IF(A51="","",IF(COUNTIF($A$6:$A$205,A51)&gt;1,"Data issue: Duplicate Item ID",IF(OR(I51&lt;0,J51&lt;0,K51&lt;0,L51&lt;0,N51&lt;0,O51&lt;0),"Data issue: Negative quantity or cost",IF(AND(N51&lt;&gt;"",O51&gt;N51),"Data issue: Available exceeds owned",IF(M51="","Count needed: Missing count date",IF(TODAY()-M51&gt;'Dashboard'!$B$6,"Count needed: Stale physical count",IF(AND(T51&lt;&gt;"",MAX(T51,-T51)&gt;='Dashboard'!$B$7,MAX(T51*I51,-T51*I51)&gt;='Dashboard'!$B$8),"Quantity variance and value variance alert",IF(AND(T51&lt;&gt;"",MAX(T51,-T51)&gt;='Dashboard'!$B$7),"Quantity variance alert",IF(AND(T51&lt;&gt;"",MAX(T51*I51,-T51*I51)&gt;='Dashboard'!$B$8),"Value variance alert","OK"))))))))),"")</f>
        <v/>
      </c>
      <c r="AA51" s="25" t="n"/>
      <c r="AB51" s="30">
        <f>IFERROR(IF(OR(A51="",T51=""),"",MAX(T51*I51,-T51*I51)),"")</f>
        <v/>
      </c>
    </row>
    <row r="52">
      <c r="A52" s="24" t="n"/>
      <c r="B52" s="24" t="n"/>
      <c r="C52" s="25" t="n"/>
      <c r="D52" s="25" t="n"/>
      <c r="E52" s="25" t="n"/>
      <c r="F52" s="24" t="n"/>
      <c r="G52" s="25" t="n"/>
      <c r="H52" s="24" t="n"/>
      <c r="I52" s="26" t="n"/>
      <c r="J52" s="49" t="n"/>
      <c r="K52" s="49" t="n"/>
      <c r="L52" s="49" t="n"/>
      <c r="M52" s="28" t="n"/>
      <c r="N52" s="49" t="n"/>
      <c r="O52" s="49" t="n"/>
      <c r="P52" s="50">
        <f>IF(A52="","",IFERROR(SUMIF('Linen Transactions'!$C$6:$C$205,A52,'Linen Transactions'!$J$6:$J$205),0))</f>
        <v/>
      </c>
      <c r="Q52" s="50">
        <f>IF(A52="","",IFERROR(SUMIF('Linen Transactions'!$C$6:$C$205,A52,'Linen Transactions'!$K$6:$K$205),0))</f>
        <v/>
      </c>
      <c r="R52" s="50">
        <f>IF(A52="","",IFERROR(K52+P52,0))</f>
        <v/>
      </c>
      <c r="S52" s="50">
        <f>IF(A52="","",IFERROR(L52+Q52,0))</f>
        <v/>
      </c>
      <c r="T52" s="50">
        <f>IFERROR(IF(OR(A52="",N52=""),"",N52-R52),"")</f>
        <v/>
      </c>
      <c r="U52" s="50">
        <f>IFERROR(IF(OR(A52="",O52=""),"",O52-S52),"")</f>
        <v/>
      </c>
      <c r="V52" s="30">
        <f>IFERROR(IF(OR(A52="",N52=""),"",N52*I52),"")</f>
        <v/>
      </c>
      <c r="W52" s="50">
        <f>IFERROR(IF(OR(A52="",H52&lt;&gt;"Yes",O52=""),0,MAX(0,J52-O52)),0)</f>
        <v/>
      </c>
      <c r="X52" s="31">
        <f>IFERROR(IF(A52="","",IF(H52&lt;&gt;"Yes","Inactive",IF(O52="","Count Needed",IF(O52&lt;J52*'Dashboard'!$B$5,"Reorder","Sufficient Stock")))),"Review")</f>
        <v/>
      </c>
      <c r="Y52" s="30">
        <f>IFERROR(IF(A52="","",W52*I52),"")</f>
        <v/>
      </c>
      <c r="Z52" s="32">
        <f>IFERROR(IF(A52="","",IF(COUNTIF($A$6:$A$205,A52)&gt;1,"Data issue: Duplicate Item ID",IF(OR(I52&lt;0,J52&lt;0,K52&lt;0,L52&lt;0,N52&lt;0,O52&lt;0),"Data issue: Negative quantity or cost",IF(AND(N52&lt;&gt;"",O52&gt;N52),"Data issue: Available exceeds owned",IF(M52="","Count needed: Missing count date",IF(TODAY()-M52&gt;'Dashboard'!$B$6,"Count needed: Stale physical count",IF(AND(T52&lt;&gt;"",MAX(T52,-T52)&gt;='Dashboard'!$B$7,MAX(T52*I52,-T52*I52)&gt;='Dashboard'!$B$8),"Quantity variance and value variance alert",IF(AND(T52&lt;&gt;"",MAX(T52,-T52)&gt;='Dashboard'!$B$7),"Quantity variance alert",IF(AND(T52&lt;&gt;"",MAX(T52*I52,-T52*I52)&gt;='Dashboard'!$B$8),"Value variance alert","OK"))))))))),"")</f>
        <v/>
      </c>
      <c r="AA52" s="25" t="n"/>
      <c r="AB52" s="30">
        <f>IFERROR(IF(OR(A52="",T52=""),"",MAX(T52*I52,-T52*I52)),"")</f>
        <v/>
      </c>
    </row>
    <row r="53">
      <c r="A53" s="24" t="n"/>
      <c r="B53" s="24" t="n"/>
      <c r="C53" s="25" t="n"/>
      <c r="D53" s="25" t="n"/>
      <c r="E53" s="25" t="n"/>
      <c r="F53" s="24" t="n"/>
      <c r="G53" s="25" t="n"/>
      <c r="H53" s="24" t="n"/>
      <c r="I53" s="26" t="n"/>
      <c r="J53" s="49" t="n"/>
      <c r="K53" s="49" t="n"/>
      <c r="L53" s="49" t="n"/>
      <c r="M53" s="28" t="n"/>
      <c r="N53" s="49" t="n"/>
      <c r="O53" s="49" t="n"/>
      <c r="P53" s="50">
        <f>IF(A53="","",IFERROR(SUMIF('Linen Transactions'!$C$6:$C$205,A53,'Linen Transactions'!$J$6:$J$205),0))</f>
        <v/>
      </c>
      <c r="Q53" s="50">
        <f>IF(A53="","",IFERROR(SUMIF('Linen Transactions'!$C$6:$C$205,A53,'Linen Transactions'!$K$6:$K$205),0))</f>
        <v/>
      </c>
      <c r="R53" s="50">
        <f>IF(A53="","",IFERROR(K53+P53,0))</f>
        <v/>
      </c>
      <c r="S53" s="50">
        <f>IF(A53="","",IFERROR(L53+Q53,0))</f>
        <v/>
      </c>
      <c r="T53" s="50">
        <f>IFERROR(IF(OR(A53="",N53=""),"",N53-R53),"")</f>
        <v/>
      </c>
      <c r="U53" s="50">
        <f>IFERROR(IF(OR(A53="",O53=""),"",O53-S53),"")</f>
        <v/>
      </c>
      <c r="V53" s="30">
        <f>IFERROR(IF(OR(A53="",N53=""),"",N53*I53),"")</f>
        <v/>
      </c>
      <c r="W53" s="50">
        <f>IFERROR(IF(OR(A53="",H53&lt;&gt;"Yes",O53=""),0,MAX(0,J53-O53)),0)</f>
        <v/>
      </c>
      <c r="X53" s="31">
        <f>IFERROR(IF(A53="","",IF(H53&lt;&gt;"Yes","Inactive",IF(O53="","Count Needed",IF(O53&lt;J53*'Dashboard'!$B$5,"Reorder","Sufficient Stock")))),"Review")</f>
        <v/>
      </c>
      <c r="Y53" s="30">
        <f>IFERROR(IF(A53="","",W53*I53),"")</f>
        <v/>
      </c>
      <c r="Z53" s="32">
        <f>IFERROR(IF(A53="","",IF(COUNTIF($A$6:$A$205,A53)&gt;1,"Data issue: Duplicate Item ID",IF(OR(I53&lt;0,J53&lt;0,K53&lt;0,L53&lt;0,N53&lt;0,O53&lt;0),"Data issue: Negative quantity or cost",IF(AND(N53&lt;&gt;"",O53&gt;N53),"Data issue: Available exceeds owned",IF(M53="","Count needed: Missing count date",IF(TODAY()-M53&gt;'Dashboard'!$B$6,"Count needed: Stale physical count",IF(AND(T53&lt;&gt;"",MAX(T53,-T53)&gt;='Dashboard'!$B$7,MAX(T53*I53,-T53*I53)&gt;='Dashboard'!$B$8),"Quantity variance and value variance alert",IF(AND(T53&lt;&gt;"",MAX(T53,-T53)&gt;='Dashboard'!$B$7),"Quantity variance alert",IF(AND(T53&lt;&gt;"",MAX(T53*I53,-T53*I53)&gt;='Dashboard'!$B$8),"Value variance alert","OK"))))))))),"")</f>
        <v/>
      </c>
      <c r="AA53" s="25" t="n"/>
      <c r="AB53" s="30">
        <f>IFERROR(IF(OR(A53="",T53=""),"",MAX(T53*I53,-T53*I53)),"")</f>
        <v/>
      </c>
    </row>
    <row r="54">
      <c r="A54" s="24" t="n"/>
      <c r="B54" s="24" t="n"/>
      <c r="C54" s="25" t="n"/>
      <c r="D54" s="25" t="n"/>
      <c r="E54" s="25" t="n"/>
      <c r="F54" s="24" t="n"/>
      <c r="G54" s="25" t="n"/>
      <c r="H54" s="24" t="n"/>
      <c r="I54" s="26" t="n"/>
      <c r="J54" s="49" t="n"/>
      <c r="K54" s="49" t="n"/>
      <c r="L54" s="49" t="n"/>
      <c r="M54" s="28" t="n"/>
      <c r="N54" s="49" t="n"/>
      <c r="O54" s="49" t="n"/>
      <c r="P54" s="50">
        <f>IF(A54="","",IFERROR(SUMIF('Linen Transactions'!$C$6:$C$205,A54,'Linen Transactions'!$J$6:$J$205),0))</f>
        <v/>
      </c>
      <c r="Q54" s="50">
        <f>IF(A54="","",IFERROR(SUMIF('Linen Transactions'!$C$6:$C$205,A54,'Linen Transactions'!$K$6:$K$205),0))</f>
        <v/>
      </c>
      <c r="R54" s="50">
        <f>IF(A54="","",IFERROR(K54+P54,0))</f>
        <v/>
      </c>
      <c r="S54" s="50">
        <f>IF(A54="","",IFERROR(L54+Q54,0))</f>
        <v/>
      </c>
      <c r="T54" s="50">
        <f>IFERROR(IF(OR(A54="",N54=""),"",N54-R54),"")</f>
        <v/>
      </c>
      <c r="U54" s="50">
        <f>IFERROR(IF(OR(A54="",O54=""),"",O54-S54),"")</f>
        <v/>
      </c>
      <c r="V54" s="30">
        <f>IFERROR(IF(OR(A54="",N54=""),"",N54*I54),"")</f>
        <v/>
      </c>
      <c r="W54" s="50">
        <f>IFERROR(IF(OR(A54="",H54&lt;&gt;"Yes",O54=""),0,MAX(0,J54-O54)),0)</f>
        <v/>
      </c>
      <c r="X54" s="31">
        <f>IFERROR(IF(A54="","",IF(H54&lt;&gt;"Yes","Inactive",IF(O54="","Count Needed",IF(O54&lt;J54*'Dashboard'!$B$5,"Reorder","Sufficient Stock")))),"Review")</f>
        <v/>
      </c>
      <c r="Y54" s="30">
        <f>IFERROR(IF(A54="","",W54*I54),"")</f>
        <v/>
      </c>
      <c r="Z54" s="32">
        <f>IFERROR(IF(A54="","",IF(COUNTIF($A$6:$A$205,A54)&gt;1,"Data issue: Duplicate Item ID",IF(OR(I54&lt;0,J54&lt;0,K54&lt;0,L54&lt;0,N54&lt;0,O54&lt;0),"Data issue: Negative quantity or cost",IF(AND(N54&lt;&gt;"",O54&gt;N54),"Data issue: Available exceeds owned",IF(M54="","Count needed: Missing count date",IF(TODAY()-M54&gt;'Dashboard'!$B$6,"Count needed: Stale physical count",IF(AND(T54&lt;&gt;"",MAX(T54,-T54)&gt;='Dashboard'!$B$7,MAX(T54*I54,-T54*I54)&gt;='Dashboard'!$B$8),"Quantity variance and value variance alert",IF(AND(T54&lt;&gt;"",MAX(T54,-T54)&gt;='Dashboard'!$B$7),"Quantity variance alert",IF(AND(T54&lt;&gt;"",MAX(T54*I54,-T54*I54)&gt;='Dashboard'!$B$8),"Value variance alert","OK"))))))))),"")</f>
        <v/>
      </c>
      <c r="AA54" s="25" t="n"/>
      <c r="AB54" s="30">
        <f>IFERROR(IF(OR(A54="",T54=""),"",MAX(T54*I54,-T54*I54)),"")</f>
        <v/>
      </c>
    </row>
    <row r="55">
      <c r="A55" s="24" t="n"/>
      <c r="B55" s="24" t="n"/>
      <c r="C55" s="25" t="n"/>
      <c r="D55" s="25" t="n"/>
      <c r="E55" s="25" t="n"/>
      <c r="F55" s="24" t="n"/>
      <c r="G55" s="25" t="n"/>
      <c r="H55" s="24" t="n"/>
      <c r="I55" s="26" t="n"/>
      <c r="J55" s="49" t="n"/>
      <c r="K55" s="49" t="n"/>
      <c r="L55" s="49" t="n"/>
      <c r="M55" s="28" t="n"/>
      <c r="N55" s="49" t="n"/>
      <c r="O55" s="49" t="n"/>
      <c r="P55" s="50">
        <f>IF(A55="","",IFERROR(SUMIF('Linen Transactions'!$C$6:$C$205,A55,'Linen Transactions'!$J$6:$J$205),0))</f>
        <v/>
      </c>
      <c r="Q55" s="50">
        <f>IF(A55="","",IFERROR(SUMIF('Linen Transactions'!$C$6:$C$205,A55,'Linen Transactions'!$K$6:$K$205),0))</f>
        <v/>
      </c>
      <c r="R55" s="50">
        <f>IF(A55="","",IFERROR(K55+P55,0))</f>
        <v/>
      </c>
      <c r="S55" s="50">
        <f>IF(A55="","",IFERROR(L55+Q55,0))</f>
        <v/>
      </c>
      <c r="T55" s="50">
        <f>IFERROR(IF(OR(A55="",N55=""),"",N55-R55),"")</f>
        <v/>
      </c>
      <c r="U55" s="50">
        <f>IFERROR(IF(OR(A55="",O55=""),"",O55-S55),"")</f>
        <v/>
      </c>
      <c r="V55" s="30">
        <f>IFERROR(IF(OR(A55="",N55=""),"",N55*I55),"")</f>
        <v/>
      </c>
      <c r="W55" s="50">
        <f>IFERROR(IF(OR(A55="",H55&lt;&gt;"Yes",O55=""),0,MAX(0,J55-O55)),0)</f>
        <v/>
      </c>
      <c r="X55" s="31">
        <f>IFERROR(IF(A55="","",IF(H55&lt;&gt;"Yes","Inactive",IF(O55="","Count Needed",IF(O55&lt;J55*'Dashboard'!$B$5,"Reorder","Sufficient Stock")))),"Review")</f>
        <v/>
      </c>
      <c r="Y55" s="30">
        <f>IFERROR(IF(A55="","",W55*I55),"")</f>
        <v/>
      </c>
      <c r="Z55" s="32">
        <f>IFERROR(IF(A55="","",IF(COUNTIF($A$6:$A$205,A55)&gt;1,"Data issue: Duplicate Item ID",IF(OR(I55&lt;0,J55&lt;0,K55&lt;0,L55&lt;0,N55&lt;0,O55&lt;0),"Data issue: Negative quantity or cost",IF(AND(N55&lt;&gt;"",O55&gt;N55),"Data issue: Available exceeds owned",IF(M55="","Count needed: Missing count date",IF(TODAY()-M55&gt;'Dashboard'!$B$6,"Count needed: Stale physical count",IF(AND(T55&lt;&gt;"",MAX(T55,-T55)&gt;='Dashboard'!$B$7,MAX(T55*I55,-T55*I55)&gt;='Dashboard'!$B$8),"Quantity variance and value variance alert",IF(AND(T55&lt;&gt;"",MAX(T55,-T55)&gt;='Dashboard'!$B$7),"Quantity variance alert",IF(AND(T55&lt;&gt;"",MAX(T55*I55,-T55*I55)&gt;='Dashboard'!$B$8),"Value variance alert","OK"))))))))),"")</f>
        <v/>
      </c>
      <c r="AA55" s="25" t="n"/>
      <c r="AB55" s="30">
        <f>IFERROR(IF(OR(A55="",T55=""),"",MAX(T55*I55,-T55*I55)),"")</f>
        <v/>
      </c>
    </row>
    <row r="56">
      <c r="A56" s="24" t="n"/>
      <c r="B56" s="24" t="n"/>
      <c r="C56" s="25" t="n"/>
      <c r="D56" s="25" t="n"/>
      <c r="E56" s="25" t="n"/>
      <c r="F56" s="24" t="n"/>
      <c r="G56" s="25" t="n"/>
      <c r="H56" s="24" t="n"/>
      <c r="I56" s="26" t="n"/>
      <c r="J56" s="49" t="n"/>
      <c r="K56" s="49" t="n"/>
      <c r="L56" s="49" t="n"/>
      <c r="M56" s="28" t="n"/>
      <c r="N56" s="49" t="n"/>
      <c r="O56" s="49" t="n"/>
      <c r="P56" s="50">
        <f>IF(A56="","",IFERROR(SUMIF('Linen Transactions'!$C$6:$C$205,A56,'Linen Transactions'!$J$6:$J$205),0))</f>
        <v/>
      </c>
      <c r="Q56" s="50">
        <f>IF(A56="","",IFERROR(SUMIF('Linen Transactions'!$C$6:$C$205,A56,'Linen Transactions'!$K$6:$K$205),0))</f>
        <v/>
      </c>
      <c r="R56" s="50">
        <f>IF(A56="","",IFERROR(K56+P56,0))</f>
        <v/>
      </c>
      <c r="S56" s="50">
        <f>IF(A56="","",IFERROR(L56+Q56,0))</f>
        <v/>
      </c>
      <c r="T56" s="50">
        <f>IFERROR(IF(OR(A56="",N56=""),"",N56-R56),"")</f>
        <v/>
      </c>
      <c r="U56" s="50">
        <f>IFERROR(IF(OR(A56="",O56=""),"",O56-S56),"")</f>
        <v/>
      </c>
      <c r="V56" s="30">
        <f>IFERROR(IF(OR(A56="",N56=""),"",N56*I56),"")</f>
        <v/>
      </c>
      <c r="W56" s="50">
        <f>IFERROR(IF(OR(A56="",H56&lt;&gt;"Yes",O56=""),0,MAX(0,J56-O56)),0)</f>
        <v/>
      </c>
      <c r="X56" s="31">
        <f>IFERROR(IF(A56="","",IF(H56&lt;&gt;"Yes","Inactive",IF(O56="","Count Needed",IF(O56&lt;J56*'Dashboard'!$B$5,"Reorder","Sufficient Stock")))),"Review")</f>
        <v/>
      </c>
      <c r="Y56" s="30">
        <f>IFERROR(IF(A56="","",W56*I56),"")</f>
        <v/>
      </c>
      <c r="Z56" s="32">
        <f>IFERROR(IF(A56="","",IF(COUNTIF($A$6:$A$205,A56)&gt;1,"Data issue: Duplicate Item ID",IF(OR(I56&lt;0,J56&lt;0,K56&lt;0,L56&lt;0,N56&lt;0,O56&lt;0),"Data issue: Negative quantity or cost",IF(AND(N56&lt;&gt;"",O56&gt;N56),"Data issue: Available exceeds owned",IF(M56="","Count needed: Missing count date",IF(TODAY()-M56&gt;'Dashboard'!$B$6,"Count needed: Stale physical count",IF(AND(T56&lt;&gt;"",MAX(T56,-T56)&gt;='Dashboard'!$B$7,MAX(T56*I56,-T56*I56)&gt;='Dashboard'!$B$8),"Quantity variance and value variance alert",IF(AND(T56&lt;&gt;"",MAX(T56,-T56)&gt;='Dashboard'!$B$7),"Quantity variance alert",IF(AND(T56&lt;&gt;"",MAX(T56*I56,-T56*I56)&gt;='Dashboard'!$B$8),"Value variance alert","OK"))))))))),"")</f>
        <v/>
      </c>
      <c r="AA56" s="25" t="n"/>
      <c r="AB56" s="30">
        <f>IFERROR(IF(OR(A56="",T56=""),"",MAX(T56*I56,-T56*I56)),"")</f>
        <v/>
      </c>
    </row>
    <row r="57">
      <c r="A57" s="24" t="n"/>
      <c r="B57" s="24" t="n"/>
      <c r="C57" s="25" t="n"/>
      <c r="D57" s="25" t="n"/>
      <c r="E57" s="25" t="n"/>
      <c r="F57" s="24" t="n"/>
      <c r="G57" s="25" t="n"/>
      <c r="H57" s="24" t="n"/>
      <c r="I57" s="26" t="n"/>
      <c r="J57" s="49" t="n"/>
      <c r="K57" s="49" t="n"/>
      <c r="L57" s="49" t="n"/>
      <c r="M57" s="28" t="n"/>
      <c r="N57" s="49" t="n"/>
      <c r="O57" s="49" t="n"/>
      <c r="P57" s="50">
        <f>IF(A57="","",IFERROR(SUMIF('Linen Transactions'!$C$6:$C$205,A57,'Linen Transactions'!$J$6:$J$205),0))</f>
        <v/>
      </c>
      <c r="Q57" s="50">
        <f>IF(A57="","",IFERROR(SUMIF('Linen Transactions'!$C$6:$C$205,A57,'Linen Transactions'!$K$6:$K$205),0))</f>
        <v/>
      </c>
      <c r="R57" s="50">
        <f>IF(A57="","",IFERROR(K57+P57,0))</f>
        <v/>
      </c>
      <c r="S57" s="50">
        <f>IF(A57="","",IFERROR(L57+Q57,0))</f>
        <v/>
      </c>
      <c r="T57" s="50">
        <f>IFERROR(IF(OR(A57="",N57=""),"",N57-R57),"")</f>
        <v/>
      </c>
      <c r="U57" s="50">
        <f>IFERROR(IF(OR(A57="",O57=""),"",O57-S57),"")</f>
        <v/>
      </c>
      <c r="V57" s="30">
        <f>IFERROR(IF(OR(A57="",N57=""),"",N57*I57),"")</f>
        <v/>
      </c>
      <c r="W57" s="50">
        <f>IFERROR(IF(OR(A57="",H57&lt;&gt;"Yes",O57=""),0,MAX(0,J57-O57)),0)</f>
        <v/>
      </c>
      <c r="X57" s="31">
        <f>IFERROR(IF(A57="","",IF(H57&lt;&gt;"Yes","Inactive",IF(O57="","Count Needed",IF(O57&lt;J57*'Dashboard'!$B$5,"Reorder","Sufficient Stock")))),"Review")</f>
        <v/>
      </c>
      <c r="Y57" s="30">
        <f>IFERROR(IF(A57="","",W57*I57),"")</f>
        <v/>
      </c>
      <c r="Z57" s="32">
        <f>IFERROR(IF(A57="","",IF(COUNTIF($A$6:$A$205,A57)&gt;1,"Data issue: Duplicate Item ID",IF(OR(I57&lt;0,J57&lt;0,K57&lt;0,L57&lt;0,N57&lt;0,O57&lt;0),"Data issue: Negative quantity or cost",IF(AND(N57&lt;&gt;"",O57&gt;N57),"Data issue: Available exceeds owned",IF(M57="","Count needed: Missing count date",IF(TODAY()-M57&gt;'Dashboard'!$B$6,"Count needed: Stale physical count",IF(AND(T57&lt;&gt;"",MAX(T57,-T57)&gt;='Dashboard'!$B$7,MAX(T57*I57,-T57*I57)&gt;='Dashboard'!$B$8),"Quantity variance and value variance alert",IF(AND(T57&lt;&gt;"",MAX(T57,-T57)&gt;='Dashboard'!$B$7),"Quantity variance alert",IF(AND(T57&lt;&gt;"",MAX(T57*I57,-T57*I57)&gt;='Dashboard'!$B$8),"Value variance alert","OK"))))))))),"")</f>
        <v/>
      </c>
      <c r="AA57" s="25" t="n"/>
      <c r="AB57" s="30">
        <f>IFERROR(IF(OR(A57="",T57=""),"",MAX(T57*I57,-T57*I57)),"")</f>
        <v/>
      </c>
    </row>
    <row r="58">
      <c r="A58" s="24" t="n"/>
      <c r="B58" s="24" t="n"/>
      <c r="C58" s="25" t="n"/>
      <c r="D58" s="25" t="n"/>
      <c r="E58" s="25" t="n"/>
      <c r="F58" s="24" t="n"/>
      <c r="G58" s="25" t="n"/>
      <c r="H58" s="24" t="n"/>
      <c r="I58" s="26" t="n"/>
      <c r="J58" s="49" t="n"/>
      <c r="K58" s="49" t="n"/>
      <c r="L58" s="49" t="n"/>
      <c r="M58" s="28" t="n"/>
      <c r="N58" s="49" t="n"/>
      <c r="O58" s="49" t="n"/>
      <c r="P58" s="50">
        <f>IF(A58="","",IFERROR(SUMIF('Linen Transactions'!$C$6:$C$205,A58,'Linen Transactions'!$J$6:$J$205),0))</f>
        <v/>
      </c>
      <c r="Q58" s="50">
        <f>IF(A58="","",IFERROR(SUMIF('Linen Transactions'!$C$6:$C$205,A58,'Linen Transactions'!$K$6:$K$205),0))</f>
        <v/>
      </c>
      <c r="R58" s="50">
        <f>IF(A58="","",IFERROR(K58+P58,0))</f>
        <v/>
      </c>
      <c r="S58" s="50">
        <f>IF(A58="","",IFERROR(L58+Q58,0))</f>
        <v/>
      </c>
      <c r="T58" s="50">
        <f>IFERROR(IF(OR(A58="",N58=""),"",N58-R58),"")</f>
        <v/>
      </c>
      <c r="U58" s="50">
        <f>IFERROR(IF(OR(A58="",O58=""),"",O58-S58),"")</f>
        <v/>
      </c>
      <c r="V58" s="30">
        <f>IFERROR(IF(OR(A58="",N58=""),"",N58*I58),"")</f>
        <v/>
      </c>
      <c r="W58" s="50">
        <f>IFERROR(IF(OR(A58="",H58&lt;&gt;"Yes",O58=""),0,MAX(0,J58-O58)),0)</f>
        <v/>
      </c>
      <c r="X58" s="31">
        <f>IFERROR(IF(A58="","",IF(H58&lt;&gt;"Yes","Inactive",IF(O58="","Count Needed",IF(O58&lt;J58*'Dashboard'!$B$5,"Reorder","Sufficient Stock")))),"Review")</f>
        <v/>
      </c>
      <c r="Y58" s="30">
        <f>IFERROR(IF(A58="","",W58*I58),"")</f>
        <v/>
      </c>
      <c r="Z58" s="32">
        <f>IFERROR(IF(A58="","",IF(COUNTIF($A$6:$A$205,A58)&gt;1,"Data issue: Duplicate Item ID",IF(OR(I58&lt;0,J58&lt;0,K58&lt;0,L58&lt;0,N58&lt;0,O58&lt;0),"Data issue: Negative quantity or cost",IF(AND(N58&lt;&gt;"",O58&gt;N58),"Data issue: Available exceeds owned",IF(M58="","Count needed: Missing count date",IF(TODAY()-M58&gt;'Dashboard'!$B$6,"Count needed: Stale physical count",IF(AND(T58&lt;&gt;"",MAX(T58,-T58)&gt;='Dashboard'!$B$7,MAX(T58*I58,-T58*I58)&gt;='Dashboard'!$B$8),"Quantity variance and value variance alert",IF(AND(T58&lt;&gt;"",MAX(T58,-T58)&gt;='Dashboard'!$B$7),"Quantity variance alert",IF(AND(T58&lt;&gt;"",MAX(T58*I58,-T58*I58)&gt;='Dashboard'!$B$8),"Value variance alert","OK"))))))))),"")</f>
        <v/>
      </c>
      <c r="AA58" s="25" t="n"/>
      <c r="AB58" s="30">
        <f>IFERROR(IF(OR(A58="",T58=""),"",MAX(T58*I58,-T58*I58)),"")</f>
        <v/>
      </c>
    </row>
    <row r="59">
      <c r="A59" s="24" t="n"/>
      <c r="B59" s="24" t="n"/>
      <c r="C59" s="25" t="n"/>
      <c r="D59" s="25" t="n"/>
      <c r="E59" s="25" t="n"/>
      <c r="F59" s="24" t="n"/>
      <c r="G59" s="25" t="n"/>
      <c r="H59" s="24" t="n"/>
      <c r="I59" s="26" t="n"/>
      <c r="J59" s="49" t="n"/>
      <c r="K59" s="49" t="n"/>
      <c r="L59" s="49" t="n"/>
      <c r="M59" s="28" t="n"/>
      <c r="N59" s="49" t="n"/>
      <c r="O59" s="49" t="n"/>
      <c r="P59" s="50">
        <f>IF(A59="","",IFERROR(SUMIF('Linen Transactions'!$C$6:$C$205,A59,'Linen Transactions'!$J$6:$J$205),0))</f>
        <v/>
      </c>
      <c r="Q59" s="50">
        <f>IF(A59="","",IFERROR(SUMIF('Linen Transactions'!$C$6:$C$205,A59,'Linen Transactions'!$K$6:$K$205),0))</f>
        <v/>
      </c>
      <c r="R59" s="50">
        <f>IF(A59="","",IFERROR(K59+P59,0))</f>
        <v/>
      </c>
      <c r="S59" s="50">
        <f>IF(A59="","",IFERROR(L59+Q59,0))</f>
        <v/>
      </c>
      <c r="T59" s="50">
        <f>IFERROR(IF(OR(A59="",N59=""),"",N59-R59),"")</f>
        <v/>
      </c>
      <c r="U59" s="50">
        <f>IFERROR(IF(OR(A59="",O59=""),"",O59-S59),"")</f>
        <v/>
      </c>
      <c r="V59" s="30">
        <f>IFERROR(IF(OR(A59="",N59=""),"",N59*I59),"")</f>
        <v/>
      </c>
      <c r="W59" s="50">
        <f>IFERROR(IF(OR(A59="",H59&lt;&gt;"Yes",O59=""),0,MAX(0,J59-O59)),0)</f>
        <v/>
      </c>
      <c r="X59" s="31">
        <f>IFERROR(IF(A59="","",IF(H59&lt;&gt;"Yes","Inactive",IF(O59="","Count Needed",IF(O59&lt;J59*'Dashboard'!$B$5,"Reorder","Sufficient Stock")))),"Review")</f>
        <v/>
      </c>
      <c r="Y59" s="30">
        <f>IFERROR(IF(A59="","",W59*I59),"")</f>
        <v/>
      </c>
      <c r="Z59" s="32">
        <f>IFERROR(IF(A59="","",IF(COUNTIF($A$6:$A$205,A59)&gt;1,"Data issue: Duplicate Item ID",IF(OR(I59&lt;0,J59&lt;0,K59&lt;0,L59&lt;0,N59&lt;0,O59&lt;0),"Data issue: Negative quantity or cost",IF(AND(N59&lt;&gt;"",O59&gt;N59),"Data issue: Available exceeds owned",IF(M59="","Count needed: Missing count date",IF(TODAY()-M59&gt;'Dashboard'!$B$6,"Count needed: Stale physical count",IF(AND(T59&lt;&gt;"",MAX(T59,-T59)&gt;='Dashboard'!$B$7,MAX(T59*I59,-T59*I59)&gt;='Dashboard'!$B$8),"Quantity variance and value variance alert",IF(AND(T59&lt;&gt;"",MAX(T59,-T59)&gt;='Dashboard'!$B$7),"Quantity variance alert",IF(AND(T59&lt;&gt;"",MAX(T59*I59,-T59*I59)&gt;='Dashboard'!$B$8),"Value variance alert","OK"))))))))),"")</f>
        <v/>
      </c>
      <c r="AA59" s="25" t="n"/>
      <c r="AB59" s="30">
        <f>IFERROR(IF(OR(A59="",T59=""),"",MAX(T59*I59,-T59*I59)),"")</f>
        <v/>
      </c>
    </row>
    <row r="60">
      <c r="A60" s="24" t="n"/>
      <c r="B60" s="24" t="n"/>
      <c r="C60" s="25" t="n"/>
      <c r="D60" s="25" t="n"/>
      <c r="E60" s="25" t="n"/>
      <c r="F60" s="24" t="n"/>
      <c r="G60" s="25" t="n"/>
      <c r="H60" s="24" t="n"/>
      <c r="I60" s="26" t="n"/>
      <c r="J60" s="49" t="n"/>
      <c r="K60" s="49" t="n"/>
      <c r="L60" s="49" t="n"/>
      <c r="M60" s="28" t="n"/>
      <c r="N60" s="49" t="n"/>
      <c r="O60" s="49" t="n"/>
      <c r="P60" s="50">
        <f>IF(A60="","",IFERROR(SUMIF('Linen Transactions'!$C$6:$C$205,A60,'Linen Transactions'!$J$6:$J$205),0))</f>
        <v/>
      </c>
      <c r="Q60" s="50">
        <f>IF(A60="","",IFERROR(SUMIF('Linen Transactions'!$C$6:$C$205,A60,'Linen Transactions'!$K$6:$K$205),0))</f>
        <v/>
      </c>
      <c r="R60" s="50">
        <f>IF(A60="","",IFERROR(K60+P60,0))</f>
        <v/>
      </c>
      <c r="S60" s="50">
        <f>IF(A60="","",IFERROR(L60+Q60,0))</f>
        <v/>
      </c>
      <c r="T60" s="50">
        <f>IFERROR(IF(OR(A60="",N60=""),"",N60-R60),"")</f>
        <v/>
      </c>
      <c r="U60" s="50">
        <f>IFERROR(IF(OR(A60="",O60=""),"",O60-S60),"")</f>
        <v/>
      </c>
      <c r="V60" s="30">
        <f>IFERROR(IF(OR(A60="",N60=""),"",N60*I60),"")</f>
        <v/>
      </c>
      <c r="W60" s="50">
        <f>IFERROR(IF(OR(A60="",H60&lt;&gt;"Yes",O60=""),0,MAX(0,J60-O60)),0)</f>
        <v/>
      </c>
      <c r="X60" s="31">
        <f>IFERROR(IF(A60="","",IF(H60&lt;&gt;"Yes","Inactive",IF(O60="","Count Needed",IF(O60&lt;J60*'Dashboard'!$B$5,"Reorder","Sufficient Stock")))),"Review")</f>
        <v/>
      </c>
      <c r="Y60" s="30">
        <f>IFERROR(IF(A60="","",W60*I60),"")</f>
        <v/>
      </c>
      <c r="Z60" s="32">
        <f>IFERROR(IF(A60="","",IF(COUNTIF($A$6:$A$205,A60)&gt;1,"Data issue: Duplicate Item ID",IF(OR(I60&lt;0,J60&lt;0,K60&lt;0,L60&lt;0,N60&lt;0,O60&lt;0),"Data issue: Negative quantity or cost",IF(AND(N60&lt;&gt;"",O60&gt;N60),"Data issue: Available exceeds owned",IF(M60="","Count needed: Missing count date",IF(TODAY()-M60&gt;'Dashboard'!$B$6,"Count needed: Stale physical count",IF(AND(T60&lt;&gt;"",MAX(T60,-T60)&gt;='Dashboard'!$B$7,MAX(T60*I60,-T60*I60)&gt;='Dashboard'!$B$8),"Quantity variance and value variance alert",IF(AND(T60&lt;&gt;"",MAX(T60,-T60)&gt;='Dashboard'!$B$7),"Quantity variance alert",IF(AND(T60&lt;&gt;"",MAX(T60*I60,-T60*I60)&gt;='Dashboard'!$B$8),"Value variance alert","OK"))))))))),"")</f>
        <v/>
      </c>
      <c r="AA60" s="25" t="n"/>
      <c r="AB60" s="30">
        <f>IFERROR(IF(OR(A60="",T60=""),"",MAX(T60*I60,-T60*I60)),"")</f>
        <v/>
      </c>
    </row>
    <row r="61">
      <c r="A61" s="24" t="n"/>
      <c r="B61" s="24" t="n"/>
      <c r="C61" s="25" t="n"/>
      <c r="D61" s="25" t="n"/>
      <c r="E61" s="25" t="n"/>
      <c r="F61" s="24" t="n"/>
      <c r="G61" s="25" t="n"/>
      <c r="H61" s="24" t="n"/>
      <c r="I61" s="26" t="n"/>
      <c r="J61" s="49" t="n"/>
      <c r="K61" s="49" t="n"/>
      <c r="L61" s="49" t="n"/>
      <c r="M61" s="28" t="n"/>
      <c r="N61" s="49" t="n"/>
      <c r="O61" s="49" t="n"/>
      <c r="P61" s="50">
        <f>IF(A61="","",IFERROR(SUMIF('Linen Transactions'!$C$6:$C$205,A61,'Linen Transactions'!$J$6:$J$205),0))</f>
        <v/>
      </c>
      <c r="Q61" s="50">
        <f>IF(A61="","",IFERROR(SUMIF('Linen Transactions'!$C$6:$C$205,A61,'Linen Transactions'!$K$6:$K$205),0))</f>
        <v/>
      </c>
      <c r="R61" s="50">
        <f>IF(A61="","",IFERROR(K61+P61,0))</f>
        <v/>
      </c>
      <c r="S61" s="50">
        <f>IF(A61="","",IFERROR(L61+Q61,0))</f>
        <v/>
      </c>
      <c r="T61" s="50">
        <f>IFERROR(IF(OR(A61="",N61=""),"",N61-R61),"")</f>
        <v/>
      </c>
      <c r="U61" s="50">
        <f>IFERROR(IF(OR(A61="",O61=""),"",O61-S61),"")</f>
        <v/>
      </c>
      <c r="V61" s="30">
        <f>IFERROR(IF(OR(A61="",N61=""),"",N61*I61),"")</f>
        <v/>
      </c>
      <c r="W61" s="50">
        <f>IFERROR(IF(OR(A61="",H61&lt;&gt;"Yes",O61=""),0,MAX(0,J61-O61)),0)</f>
        <v/>
      </c>
      <c r="X61" s="31">
        <f>IFERROR(IF(A61="","",IF(H61&lt;&gt;"Yes","Inactive",IF(O61="","Count Needed",IF(O61&lt;J61*'Dashboard'!$B$5,"Reorder","Sufficient Stock")))),"Review")</f>
        <v/>
      </c>
      <c r="Y61" s="30">
        <f>IFERROR(IF(A61="","",W61*I61),"")</f>
        <v/>
      </c>
      <c r="Z61" s="32">
        <f>IFERROR(IF(A61="","",IF(COUNTIF($A$6:$A$205,A61)&gt;1,"Data issue: Duplicate Item ID",IF(OR(I61&lt;0,J61&lt;0,K61&lt;0,L61&lt;0,N61&lt;0,O61&lt;0),"Data issue: Negative quantity or cost",IF(AND(N61&lt;&gt;"",O61&gt;N61),"Data issue: Available exceeds owned",IF(M61="","Count needed: Missing count date",IF(TODAY()-M61&gt;'Dashboard'!$B$6,"Count needed: Stale physical count",IF(AND(T61&lt;&gt;"",MAX(T61,-T61)&gt;='Dashboard'!$B$7,MAX(T61*I61,-T61*I61)&gt;='Dashboard'!$B$8),"Quantity variance and value variance alert",IF(AND(T61&lt;&gt;"",MAX(T61,-T61)&gt;='Dashboard'!$B$7),"Quantity variance alert",IF(AND(T61&lt;&gt;"",MAX(T61*I61,-T61*I61)&gt;='Dashboard'!$B$8),"Value variance alert","OK"))))))))),"")</f>
        <v/>
      </c>
      <c r="AA61" s="25" t="n"/>
      <c r="AB61" s="30">
        <f>IFERROR(IF(OR(A61="",T61=""),"",MAX(T61*I61,-T61*I61)),"")</f>
        <v/>
      </c>
    </row>
    <row r="62">
      <c r="A62" s="24" t="n"/>
      <c r="B62" s="24" t="n"/>
      <c r="C62" s="25" t="n"/>
      <c r="D62" s="25" t="n"/>
      <c r="E62" s="25" t="n"/>
      <c r="F62" s="24" t="n"/>
      <c r="G62" s="25" t="n"/>
      <c r="H62" s="24" t="n"/>
      <c r="I62" s="26" t="n"/>
      <c r="J62" s="49" t="n"/>
      <c r="K62" s="49" t="n"/>
      <c r="L62" s="49" t="n"/>
      <c r="M62" s="28" t="n"/>
      <c r="N62" s="49" t="n"/>
      <c r="O62" s="49" t="n"/>
      <c r="P62" s="50">
        <f>IF(A62="","",IFERROR(SUMIF('Linen Transactions'!$C$6:$C$205,A62,'Linen Transactions'!$J$6:$J$205),0))</f>
        <v/>
      </c>
      <c r="Q62" s="50">
        <f>IF(A62="","",IFERROR(SUMIF('Linen Transactions'!$C$6:$C$205,A62,'Linen Transactions'!$K$6:$K$205),0))</f>
        <v/>
      </c>
      <c r="R62" s="50">
        <f>IF(A62="","",IFERROR(K62+P62,0))</f>
        <v/>
      </c>
      <c r="S62" s="50">
        <f>IF(A62="","",IFERROR(L62+Q62,0))</f>
        <v/>
      </c>
      <c r="T62" s="50">
        <f>IFERROR(IF(OR(A62="",N62=""),"",N62-R62),"")</f>
        <v/>
      </c>
      <c r="U62" s="50">
        <f>IFERROR(IF(OR(A62="",O62=""),"",O62-S62),"")</f>
        <v/>
      </c>
      <c r="V62" s="30">
        <f>IFERROR(IF(OR(A62="",N62=""),"",N62*I62),"")</f>
        <v/>
      </c>
      <c r="W62" s="50">
        <f>IFERROR(IF(OR(A62="",H62&lt;&gt;"Yes",O62=""),0,MAX(0,J62-O62)),0)</f>
        <v/>
      </c>
      <c r="X62" s="31">
        <f>IFERROR(IF(A62="","",IF(H62&lt;&gt;"Yes","Inactive",IF(O62="","Count Needed",IF(O62&lt;J62*'Dashboard'!$B$5,"Reorder","Sufficient Stock")))),"Review")</f>
        <v/>
      </c>
      <c r="Y62" s="30">
        <f>IFERROR(IF(A62="","",W62*I62),"")</f>
        <v/>
      </c>
      <c r="Z62" s="32">
        <f>IFERROR(IF(A62="","",IF(COUNTIF($A$6:$A$205,A62)&gt;1,"Data issue: Duplicate Item ID",IF(OR(I62&lt;0,J62&lt;0,K62&lt;0,L62&lt;0,N62&lt;0,O62&lt;0),"Data issue: Negative quantity or cost",IF(AND(N62&lt;&gt;"",O62&gt;N62),"Data issue: Available exceeds owned",IF(M62="","Count needed: Missing count date",IF(TODAY()-M62&gt;'Dashboard'!$B$6,"Count needed: Stale physical count",IF(AND(T62&lt;&gt;"",MAX(T62,-T62)&gt;='Dashboard'!$B$7,MAX(T62*I62,-T62*I62)&gt;='Dashboard'!$B$8),"Quantity variance and value variance alert",IF(AND(T62&lt;&gt;"",MAX(T62,-T62)&gt;='Dashboard'!$B$7),"Quantity variance alert",IF(AND(T62&lt;&gt;"",MAX(T62*I62,-T62*I62)&gt;='Dashboard'!$B$8),"Value variance alert","OK"))))))))),"")</f>
        <v/>
      </c>
      <c r="AA62" s="25" t="n"/>
      <c r="AB62" s="30">
        <f>IFERROR(IF(OR(A62="",T62=""),"",MAX(T62*I62,-T62*I62)),"")</f>
        <v/>
      </c>
    </row>
    <row r="63">
      <c r="A63" s="24" t="n"/>
      <c r="B63" s="24" t="n"/>
      <c r="C63" s="25" t="n"/>
      <c r="D63" s="25" t="n"/>
      <c r="E63" s="25" t="n"/>
      <c r="F63" s="24" t="n"/>
      <c r="G63" s="25" t="n"/>
      <c r="H63" s="24" t="n"/>
      <c r="I63" s="26" t="n"/>
      <c r="J63" s="49" t="n"/>
      <c r="K63" s="49" t="n"/>
      <c r="L63" s="49" t="n"/>
      <c r="M63" s="28" t="n"/>
      <c r="N63" s="49" t="n"/>
      <c r="O63" s="49" t="n"/>
      <c r="P63" s="50">
        <f>IF(A63="","",IFERROR(SUMIF('Linen Transactions'!$C$6:$C$205,A63,'Linen Transactions'!$J$6:$J$205),0))</f>
        <v/>
      </c>
      <c r="Q63" s="50">
        <f>IF(A63="","",IFERROR(SUMIF('Linen Transactions'!$C$6:$C$205,A63,'Linen Transactions'!$K$6:$K$205),0))</f>
        <v/>
      </c>
      <c r="R63" s="50">
        <f>IF(A63="","",IFERROR(K63+P63,0))</f>
        <v/>
      </c>
      <c r="S63" s="50">
        <f>IF(A63="","",IFERROR(L63+Q63,0))</f>
        <v/>
      </c>
      <c r="T63" s="50">
        <f>IFERROR(IF(OR(A63="",N63=""),"",N63-R63),"")</f>
        <v/>
      </c>
      <c r="U63" s="50">
        <f>IFERROR(IF(OR(A63="",O63=""),"",O63-S63),"")</f>
        <v/>
      </c>
      <c r="V63" s="30">
        <f>IFERROR(IF(OR(A63="",N63=""),"",N63*I63),"")</f>
        <v/>
      </c>
      <c r="W63" s="50">
        <f>IFERROR(IF(OR(A63="",H63&lt;&gt;"Yes",O63=""),0,MAX(0,J63-O63)),0)</f>
        <v/>
      </c>
      <c r="X63" s="31">
        <f>IFERROR(IF(A63="","",IF(H63&lt;&gt;"Yes","Inactive",IF(O63="","Count Needed",IF(O63&lt;J63*'Dashboard'!$B$5,"Reorder","Sufficient Stock")))),"Review")</f>
        <v/>
      </c>
      <c r="Y63" s="30">
        <f>IFERROR(IF(A63="","",W63*I63),"")</f>
        <v/>
      </c>
      <c r="Z63" s="32">
        <f>IFERROR(IF(A63="","",IF(COUNTIF($A$6:$A$205,A63)&gt;1,"Data issue: Duplicate Item ID",IF(OR(I63&lt;0,J63&lt;0,K63&lt;0,L63&lt;0,N63&lt;0,O63&lt;0),"Data issue: Negative quantity or cost",IF(AND(N63&lt;&gt;"",O63&gt;N63),"Data issue: Available exceeds owned",IF(M63="","Count needed: Missing count date",IF(TODAY()-M63&gt;'Dashboard'!$B$6,"Count needed: Stale physical count",IF(AND(T63&lt;&gt;"",MAX(T63,-T63)&gt;='Dashboard'!$B$7,MAX(T63*I63,-T63*I63)&gt;='Dashboard'!$B$8),"Quantity variance and value variance alert",IF(AND(T63&lt;&gt;"",MAX(T63,-T63)&gt;='Dashboard'!$B$7),"Quantity variance alert",IF(AND(T63&lt;&gt;"",MAX(T63*I63,-T63*I63)&gt;='Dashboard'!$B$8),"Value variance alert","OK"))))))))),"")</f>
        <v/>
      </c>
      <c r="AA63" s="25" t="n"/>
      <c r="AB63" s="30">
        <f>IFERROR(IF(OR(A63="",T63=""),"",MAX(T63*I63,-T63*I63)),"")</f>
        <v/>
      </c>
    </row>
    <row r="64">
      <c r="A64" s="24" t="n"/>
      <c r="B64" s="24" t="n"/>
      <c r="C64" s="25" t="n"/>
      <c r="D64" s="25" t="n"/>
      <c r="E64" s="25" t="n"/>
      <c r="F64" s="24" t="n"/>
      <c r="G64" s="25" t="n"/>
      <c r="H64" s="24" t="n"/>
      <c r="I64" s="26" t="n"/>
      <c r="J64" s="49" t="n"/>
      <c r="K64" s="49" t="n"/>
      <c r="L64" s="49" t="n"/>
      <c r="M64" s="28" t="n"/>
      <c r="N64" s="49" t="n"/>
      <c r="O64" s="49" t="n"/>
      <c r="P64" s="50">
        <f>IF(A64="","",IFERROR(SUMIF('Linen Transactions'!$C$6:$C$205,A64,'Linen Transactions'!$J$6:$J$205),0))</f>
        <v/>
      </c>
      <c r="Q64" s="50">
        <f>IF(A64="","",IFERROR(SUMIF('Linen Transactions'!$C$6:$C$205,A64,'Linen Transactions'!$K$6:$K$205),0))</f>
        <v/>
      </c>
      <c r="R64" s="50">
        <f>IF(A64="","",IFERROR(K64+P64,0))</f>
        <v/>
      </c>
      <c r="S64" s="50">
        <f>IF(A64="","",IFERROR(L64+Q64,0))</f>
        <v/>
      </c>
      <c r="T64" s="50">
        <f>IFERROR(IF(OR(A64="",N64=""),"",N64-R64),"")</f>
        <v/>
      </c>
      <c r="U64" s="50">
        <f>IFERROR(IF(OR(A64="",O64=""),"",O64-S64),"")</f>
        <v/>
      </c>
      <c r="V64" s="30">
        <f>IFERROR(IF(OR(A64="",N64=""),"",N64*I64),"")</f>
        <v/>
      </c>
      <c r="W64" s="50">
        <f>IFERROR(IF(OR(A64="",H64&lt;&gt;"Yes",O64=""),0,MAX(0,J64-O64)),0)</f>
        <v/>
      </c>
      <c r="X64" s="31">
        <f>IFERROR(IF(A64="","",IF(H64&lt;&gt;"Yes","Inactive",IF(O64="","Count Needed",IF(O64&lt;J64*'Dashboard'!$B$5,"Reorder","Sufficient Stock")))),"Review")</f>
        <v/>
      </c>
      <c r="Y64" s="30">
        <f>IFERROR(IF(A64="","",W64*I64),"")</f>
        <v/>
      </c>
      <c r="Z64" s="32">
        <f>IFERROR(IF(A64="","",IF(COUNTIF($A$6:$A$205,A64)&gt;1,"Data issue: Duplicate Item ID",IF(OR(I64&lt;0,J64&lt;0,K64&lt;0,L64&lt;0,N64&lt;0,O64&lt;0),"Data issue: Negative quantity or cost",IF(AND(N64&lt;&gt;"",O64&gt;N64),"Data issue: Available exceeds owned",IF(M64="","Count needed: Missing count date",IF(TODAY()-M64&gt;'Dashboard'!$B$6,"Count needed: Stale physical count",IF(AND(T64&lt;&gt;"",MAX(T64,-T64)&gt;='Dashboard'!$B$7,MAX(T64*I64,-T64*I64)&gt;='Dashboard'!$B$8),"Quantity variance and value variance alert",IF(AND(T64&lt;&gt;"",MAX(T64,-T64)&gt;='Dashboard'!$B$7),"Quantity variance alert",IF(AND(T64&lt;&gt;"",MAX(T64*I64,-T64*I64)&gt;='Dashboard'!$B$8),"Value variance alert","OK"))))))))),"")</f>
        <v/>
      </c>
      <c r="AA64" s="25" t="n"/>
      <c r="AB64" s="30">
        <f>IFERROR(IF(OR(A64="",T64=""),"",MAX(T64*I64,-T64*I64)),"")</f>
        <v/>
      </c>
    </row>
    <row r="65">
      <c r="A65" s="24" t="n"/>
      <c r="B65" s="24" t="n"/>
      <c r="C65" s="25" t="n"/>
      <c r="D65" s="25" t="n"/>
      <c r="E65" s="25" t="n"/>
      <c r="F65" s="24" t="n"/>
      <c r="G65" s="25" t="n"/>
      <c r="H65" s="24" t="n"/>
      <c r="I65" s="26" t="n"/>
      <c r="J65" s="49" t="n"/>
      <c r="K65" s="49" t="n"/>
      <c r="L65" s="49" t="n"/>
      <c r="M65" s="28" t="n"/>
      <c r="N65" s="49" t="n"/>
      <c r="O65" s="49" t="n"/>
      <c r="P65" s="50">
        <f>IF(A65="","",IFERROR(SUMIF('Linen Transactions'!$C$6:$C$205,A65,'Linen Transactions'!$J$6:$J$205),0))</f>
        <v/>
      </c>
      <c r="Q65" s="50">
        <f>IF(A65="","",IFERROR(SUMIF('Linen Transactions'!$C$6:$C$205,A65,'Linen Transactions'!$K$6:$K$205),0))</f>
        <v/>
      </c>
      <c r="R65" s="50">
        <f>IF(A65="","",IFERROR(K65+P65,0))</f>
        <v/>
      </c>
      <c r="S65" s="50">
        <f>IF(A65="","",IFERROR(L65+Q65,0))</f>
        <v/>
      </c>
      <c r="T65" s="50">
        <f>IFERROR(IF(OR(A65="",N65=""),"",N65-R65),"")</f>
        <v/>
      </c>
      <c r="U65" s="50">
        <f>IFERROR(IF(OR(A65="",O65=""),"",O65-S65),"")</f>
        <v/>
      </c>
      <c r="V65" s="30">
        <f>IFERROR(IF(OR(A65="",N65=""),"",N65*I65),"")</f>
        <v/>
      </c>
      <c r="W65" s="50">
        <f>IFERROR(IF(OR(A65="",H65&lt;&gt;"Yes",O65=""),0,MAX(0,J65-O65)),0)</f>
        <v/>
      </c>
      <c r="X65" s="31">
        <f>IFERROR(IF(A65="","",IF(H65&lt;&gt;"Yes","Inactive",IF(O65="","Count Needed",IF(O65&lt;J65*'Dashboard'!$B$5,"Reorder","Sufficient Stock")))),"Review")</f>
        <v/>
      </c>
      <c r="Y65" s="30">
        <f>IFERROR(IF(A65="","",W65*I65),"")</f>
        <v/>
      </c>
      <c r="Z65" s="32">
        <f>IFERROR(IF(A65="","",IF(COUNTIF($A$6:$A$205,A65)&gt;1,"Data issue: Duplicate Item ID",IF(OR(I65&lt;0,J65&lt;0,K65&lt;0,L65&lt;0,N65&lt;0,O65&lt;0),"Data issue: Negative quantity or cost",IF(AND(N65&lt;&gt;"",O65&gt;N65),"Data issue: Available exceeds owned",IF(M65="","Count needed: Missing count date",IF(TODAY()-M65&gt;'Dashboard'!$B$6,"Count needed: Stale physical count",IF(AND(T65&lt;&gt;"",MAX(T65,-T65)&gt;='Dashboard'!$B$7,MAX(T65*I65,-T65*I65)&gt;='Dashboard'!$B$8),"Quantity variance and value variance alert",IF(AND(T65&lt;&gt;"",MAX(T65,-T65)&gt;='Dashboard'!$B$7),"Quantity variance alert",IF(AND(T65&lt;&gt;"",MAX(T65*I65,-T65*I65)&gt;='Dashboard'!$B$8),"Value variance alert","OK"))))))))),"")</f>
        <v/>
      </c>
      <c r="AA65" s="25" t="n"/>
      <c r="AB65" s="30">
        <f>IFERROR(IF(OR(A65="",T65=""),"",MAX(T65*I65,-T65*I65)),"")</f>
        <v/>
      </c>
    </row>
    <row r="66">
      <c r="A66" s="24" t="n"/>
      <c r="B66" s="24" t="n"/>
      <c r="C66" s="25" t="n"/>
      <c r="D66" s="25" t="n"/>
      <c r="E66" s="25" t="n"/>
      <c r="F66" s="24" t="n"/>
      <c r="G66" s="25" t="n"/>
      <c r="H66" s="24" t="n"/>
      <c r="I66" s="26" t="n"/>
      <c r="J66" s="49" t="n"/>
      <c r="K66" s="49" t="n"/>
      <c r="L66" s="49" t="n"/>
      <c r="M66" s="28" t="n"/>
      <c r="N66" s="49" t="n"/>
      <c r="O66" s="49" t="n"/>
      <c r="P66" s="50">
        <f>IF(A66="","",IFERROR(SUMIF('Linen Transactions'!$C$6:$C$205,A66,'Linen Transactions'!$J$6:$J$205),0))</f>
        <v/>
      </c>
      <c r="Q66" s="50">
        <f>IF(A66="","",IFERROR(SUMIF('Linen Transactions'!$C$6:$C$205,A66,'Linen Transactions'!$K$6:$K$205),0))</f>
        <v/>
      </c>
      <c r="R66" s="50">
        <f>IF(A66="","",IFERROR(K66+P66,0))</f>
        <v/>
      </c>
      <c r="S66" s="50">
        <f>IF(A66="","",IFERROR(L66+Q66,0))</f>
        <v/>
      </c>
      <c r="T66" s="50">
        <f>IFERROR(IF(OR(A66="",N66=""),"",N66-R66),"")</f>
        <v/>
      </c>
      <c r="U66" s="50">
        <f>IFERROR(IF(OR(A66="",O66=""),"",O66-S66),"")</f>
        <v/>
      </c>
      <c r="V66" s="30">
        <f>IFERROR(IF(OR(A66="",N66=""),"",N66*I66),"")</f>
        <v/>
      </c>
      <c r="W66" s="50">
        <f>IFERROR(IF(OR(A66="",H66&lt;&gt;"Yes",O66=""),0,MAX(0,J66-O66)),0)</f>
        <v/>
      </c>
      <c r="X66" s="31">
        <f>IFERROR(IF(A66="","",IF(H66&lt;&gt;"Yes","Inactive",IF(O66="","Count Needed",IF(O66&lt;J66*'Dashboard'!$B$5,"Reorder","Sufficient Stock")))),"Review")</f>
        <v/>
      </c>
      <c r="Y66" s="30">
        <f>IFERROR(IF(A66="","",W66*I66),"")</f>
        <v/>
      </c>
      <c r="Z66" s="32">
        <f>IFERROR(IF(A66="","",IF(COUNTIF($A$6:$A$205,A66)&gt;1,"Data issue: Duplicate Item ID",IF(OR(I66&lt;0,J66&lt;0,K66&lt;0,L66&lt;0,N66&lt;0,O66&lt;0),"Data issue: Negative quantity or cost",IF(AND(N66&lt;&gt;"",O66&gt;N66),"Data issue: Available exceeds owned",IF(M66="","Count needed: Missing count date",IF(TODAY()-M66&gt;'Dashboard'!$B$6,"Count needed: Stale physical count",IF(AND(T66&lt;&gt;"",MAX(T66,-T66)&gt;='Dashboard'!$B$7,MAX(T66*I66,-T66*I66)&gt;='Dashboard'!$B$8),"Quantity variance and value variance alert",IF(AND(T66&lt;&gt;"",MAX(T66,-T66)&gt;='Dashboard'!$B$7),"Quantity variance alert",IF(AND(T66&lt;&gt;"",MAX(T66*I66,-T66*I66)&gt;='Dashboard'!$B$8),"Value variance alert","OK"))))))))),"")</f>
        <v/>
      </c>
      <c r="AA66" s="25" t="n"/>
      <c r="AB66" s="30">
        <f>IFERROR(IF(OR(A66="",T66=""),"",MAX(T66*I66,-T66*I66)),"")</f>
        <v/>
      </c>
    </row>
    <row r="67">
      <c r="A67" s="24" t="n"/>
      <c r="B67" s="24" t="n"/>
      <c r="C67" s="25" t="n"/>
      <c r="D67" s="25" t="n"/>
      <c r="E67" s="25" t="n"/>
      <c r="F67" s="24" t="n"/>
      <c r="G67" s="25" t="n"/>
      <c r="H67" s="24" t="n"/>
      <c r="I67" s="26" t="n"/>
      <c r="J67" s="49" t="n"/>
      <c r="K67" s="49" t="n"/>
      <c r="L67" s="49" t="n"/>
      <c r="M67" s="28" t="n"/>
      <c r="N67" s="49" t="n"/>
      <c r="O67" s="49" t="n"/>
      <c r="P67" s="50">
        <f>IF(A67="","",IFERROR(SUMIF('Linen Transactions'!$C$6:$C$205,A67,'Linen Transactions'!$J$6:$J$205),0))</f>
        <v/>
      </c>
      <c r="Q67" s="50">
        <f>IF(A67="","",IFERROR(SUMIF('Linen Transactions'!$C$6:$C$205,A67,'Linen Transactions'!$K$6:$K$205),0))</f>
        <v/>
      </c>
      <c r="R67" s="50">
        <f>IF(A67="","",IFERROR(K67+P67,0))</f>
        <v/>
      </c>
      <c r="S67" s="50">
        <f>IF(A67="","",IFERROR(L67+Q67,0))</f>
        <v/>
      </c>
      <c r="T67" s="50">
        <f>IFERROR(IF(OR(A67="",N67=""),"",N67-R67),"")</f>
        <v/>
      </c>
      <c r="U67" s="50">
        <f>IFERROR(IF(OR(A67="",O67=""),"",O67-S67),"")</f>
        <v/>
      </c>
      <c r="V67" s="30">
        <f>IFERROR(IF(OR(A67="",N67=""),"",N67*I67),"")</f>
        <v/>
      </c>
      <c r="W67" s="50">
        <f>IFERROR(IF(OR(A67="",H67&lt;&gt;"Yes",O67=""),0,MAX(0,J67-O67)),0)</f>
        <v/>
      </c>
      <c r="X67" s="31">
        <f>IFERROR(IF(A67="","",IF(H67&lt;&gt;"Yes","Inactive",IF(O67="","Count Needed",IF(O67&lt;J67*'Dashboard'!$B$5,"Reorder","Sufficient Stock")))),"Review")</f>
        <v/>
      </c>
      <c r="Y67" s="30">
        <f>IFERROR(IF(A67="","",W67*I67),"")</f>
        <v/>
      </c>
      <c r="Z67" s="32">
        <f>IFERROR(IF(A67="","",IF(COUNTIF($A$6:$A$205,A67)&gt;1,"Data issue: Duplicate Item ID",IF(OR(I67&lt;0,J67&lt;0,K67&lt;0,L67&lt;0,N67&lt;0,O67&lt;0),"Data issue: Negative quantity or cost",IF(AND(N67&lt;&gt;"",O67&gt;N67),"Data issue: Available exceeds owned",IF(M67="","Count needed: Missing count date",IF(TODAY()-M67&gt;'Dashboard'!$B$6,"Count needed: Stale physical count",IF(AND(T67&lt;&gt;"",MAX(T67,-T67)&gt;='Dashboard'!$B$7,MAX(T67*I67,-T67*I67)&gt;='Dashboard'!$B$8),"Quantity variance and value variance alert",IF(AND(T67&lt;&gt;"",MAX(T67,-T67)&gt;='Dashboard'!$B$7),"Quantity variance alert",IF(AND(T67&lt;&gt;"",MAX(T67*I67,-T67*I67)&gt;='Dashboard'!$B$8),"Value variance alert","OK"))))))))),"")</f>
        <v/>
      </c>
      <c r="AA67" s="25" t="n"/>
      <c r="AB67" s="30">
        <f>IFERROR(IF(OR(A67="",T67=""),"",MAX(T67*I67,-T67*I67)),"")</f>
        <v/>
      </c>
    </row>
    <row r="68">
      <c r="A68" s="24" t="n"/>
      <c r="B68" s="24" t="n"/>
      <c r="C68" s="25" t="n"/>
      <c r="D68" s="25" t="n"/>
      <c r="E68" s="25" t="n"/>
      <c r="F68" s="24" t="n"/>
      <c r="G68" s="25" t="n"/>
      <c r="H68" s="24" t="n"/>
      <c r="I68" s="26" t="n"/>
      <c r="J68" s="49" t="n"/>
      <c r="K68" s="49" t="n"/>
      <c r="L68" s="49" t="n"/>
      <c r="M68" s="28" t="n"/>
      <c r="N68" s="49" t="n"/>
      <c r="O68" s="49" t="n"/>
      <c r="P68" s="50">
        <f>IF(A68="","",IFERROR(SUMIF('Linen Transactions'!$C$6:$C$205,A68,'Linen Transactions'!$J$6:$J$205),0))</f>
        <v/>
      </c>
      <c r="Q68" s="50">
        <f>IF(A68="","",IFERROR(SUMIF('Linen Transactions'!$C$6:$C$205,A68,'Linen Transactions'!$K$6:$K$205),0))</f>
        <v/>
      </c>
      <c r="R68" s="50">
        <f>IF(A68="","",IFERROR(K68+P68,0))</f>
        <v/>
      </c>
      <c r="S68" s="50">
        <f>IF(A68="","",IFERROR(L68+Q68,0))</f>
        <v/>
      </c>
      <c r="T68" s="50">
        <f>IFERROR(IF(OR(A68="",N68=""),"",N68-R68),"")</f>
        <v/>
      </c>
      <c r="U68" s="50">
        <f>IFERROR(IF(OR(A68="",O68=""),"",O68-S68),"")</f>
        <v/>
      </c>
      <c r="V68" s="30">
        <f>IFERROR(IF(OR(A68="",N68=""),"",N68*I68),"")</f>
        <v/>
      </c>
      <c r="W68" s="50">
        <f>IFERROR(IF(OR(A68="",H68&lt;&gt;"Yes",O68=""),0,MAX(0,J68-O68)),0)</f>
        <v/>
      </c>
      <c r="X68" s="31">
        <f>IFERROR(IF(A68="","",IF(H68&lt;&gt;"Yes","Inactive",IF(O68="","Count Needed",IF(O68&lt;J68*'Dashboard'!$B$5,"Reorder","Sufficient Stock")))),"Review")</f>
        <v/>
      </c>
      <c r="Y68" s="30">
        <f>IFERROR(IF(A68="","",W68*I68),"")</f>
        <v/>
      </c>
      <c r="Z68" s="32">
        <f>IFERROR(IF(A68="","",IF(COUNTIF($A$6:$A$205,A68)&gt;1,"Data issue: Duplicate Item ID",IF(OR(I68&lt;0,J68&lt;0,K68&lt;0,L68&lt;0,N68&lt;0,O68&lt;0),"Data issue: Negative quantity or cost",IF(AND(N68&lt;&gt;"",O68&gt;N68),"Data issue: Available exceeds owned",IF(M68="","Count needed: Missing count date",IF(TODAY()-M68&gt;'Dashboard'!$B$6,"Count needed: Stale physical count",IF(AND(T68&lt;&gt;"",MAX(T68,-T68)&gt;='Dashboard'!$B$7,MAX(T68*I68,-T68*I68)&gt;='Dashboard'!$B$8),"Quantity variance and value variance alert",IF(AND(T68&lt;&gt;"",MAX(T68,-T68)&gt;='Dashboard'!$B$7),"Quantity variance alert",IF(AND(T68&lt;&gt;"",MAX(T68*I68,-T68*I68)&gt;='Dashboard'!$B$8),"Value variance alert","OK"))))))))),"")</f>
        <v/>
      </c>
      <c r="AA68" s="25" t="n"/>
      <c r="AB68" s="30">
        <f>IFERROR(IF(OR(A68="",T68=""),"",MAX(T68*I68,-T68*I68)),"")</f>
        <v/>
      </c>
    </row>
    <row r="69">
      <c r="A69" s="24" t="n"/>
      <c r="B69" s="24" t="n"/>
      <c r="C69" s="25" t="n"/>
      <c r="D69" s="25" t="n"/>
      <c r="E69" s="25" t="n"/>
      <c r="F69" s="24" t="n"/>
      <c r="G69" s="25" t="n"/>
      <c r="H69" s="24" t="n"/>
      <c r="I69" s="26" t="n"/>
      <c r="J69" s="49" t="n"/>
      <c r="K69" s="49" t="n"/>
      <c r="L69" s="49" t="n"/>
      <c r="M69" s="28" t="n"/>
      <c r="N69" s="49" t="n"/>
      <c r="O69" s="49" t="n"/>
      <c r="P69" s="50">
        <f>IF(A69="","",IFERROR(SUMIF('Linen Transactions'!$C$6:$C$205,A69,'Linen Transactions'!$J$6:$J$205),0))</f>
        <v/>
      </c>
      <c r="Q69" s="50">
        <f>IF(A69="","",IFERROR(SUMIF('Linen Transactions'!$C$6:$C$205,A69,'Linen Transactions'!$K$6:$K$205),0))</f>
        <v/>
      </c>
      <c r="R69" s="50">
        <f>IF(A69="","",IFERROR(K69+P69,0))</f>
        <v/>
      </c>
      <c r="S69" s="50">
        <f>IF(A69="","",IFERROR(L69+Q69,0))</f>
        <v/>
      </c>
      <c r="T69" s="50">
        <f>IFERROR(IF(OR(A69="",N69=""),"",N69-R69),"")</f>
        <v/>
      </c>
      <c r="U69" s="50">
        <f>IFERROR(IF(OR(A69="",O69=""),"",O69-S69),"")</f>
        <v/>
      </c>
      <c r="V69" s="30">
        <f>IFERROR(IF(OR(A69="",N69=""),"",N69*I69),"")</f>
        <v/>
      </c>
      <c r="W69" s="50">
        <f>IFERROR(IF(OR(A69="",H69&lt;&gt;"Yes",O69=""),0,MAX(0,J69-O69)),0)</f>
        <v/>
      </c>
      <c r="X69" s="31">
        <f>IFERROR(IF(A69="","",IF(H69&lt;&gt;"Yes","Inactive",IF(O69="","Count Needed",IF(O69&lt;J69*'Dashboard'!$B$5,"Reorder","Sufficient Stock")))),"Review")</f>
        <v/>
      </c>
      <c r="Y69" s="30">
        <f>IFERROR(IF(A69="","",W69*I69),"")</f>
        <v/>
      </c>
      <c r="Z69" s="32">
        <f>IFERROR(IF(A69="","",IF(COUNTIF($A$6:$A$205,A69)&gt;1,"Data issue: Duplicate Item ID",IF(OR(I69&lt;0,J69&lt;0,K69&lt;0,L69&lt;0,N69&lt;0,O69&lt;0),"Data issue: Negative quantity or cost",IF(AND(N69&lt;&gt;"",O69&gt;N69),"Data issue: Available exceeds owned",IF(M69="","Count needed: Missing count date",IF(TODAY()-M69&gt;'Dashboard'!$B$6,"Count needed: Stale physical count",IF(AND(T69&lt;&gt;"",MAX(T69,-T69)&gt;='Dashboard'!$B$7,MAX(T69*I69,-T69*I69)&gt;='Dashboard'!$B$8),"Quantity variance and value variance alert",IF(AND(T69&lt;&gt;"",MAX(T69,-T69)&gt;='Dashboard'!$B$7),"Quantity variance alert",IF(AND(T69&lt;&gt;"",MAX(T69*I69,-T69*I69)&gt;='Dashboard'!$B$8),"Value variance alert","OK"))))))))),"")</f>
        <v/>
      </c>
      <c r="AA69" s="25" t="n"/>
      <c r="AB69" s="30">
        <f>IFERROR(IF(OR(A69="",T69=""),"",MAX(T69*I69,-T69*I69)),"")</f>
        <v/>
      </c>
    </row>
    <row r="70">
      <c r="A70" s="24" t="n"/>
      <c r="B70" s="24" t="n"/>
      <c r="C70" s="25" t="n"/>
      <c r="D70" s="25" t="n"/>
      <c r="E70" s="25" t="n"/>
      <c r="F70" s="24" t="n"/>
      <c r="G70" s="25" t="n"/>
      <c r="H70" s="24" t="n"/>
      <c r="I70" s="26" t="n"/>
      <c r="J70" s="49" t="n"/>
      <c r="K70" s="49" t="n"/>
      <c r="L70" s="49" t="n"/>
      <c r="M70" s="28" t="n"/>
      <c r="N70" s="49" t="n"/>
      <c r="O70" s="49" t="n"/>
      <c r="P70" s="50">
        <f>IF(A70="","",IFERROR(SUMIF('Linen Transactions'!$C$6:$C$205,A70,'Linen Transactions'!$J$6:$J$205),0))</f>
        <v/>
      </c>
      <c r="Q70" s="50">
        <f>IF(A70="","",IFERROR(SUMIF('Linen Transactions'!$C$6:$C$205,A70,'Linen Transactions'!$K$6:$K$205),0))</f>
        <v/>
      </c>
      <c r="R70" s="50">
        <f>IF(A70="","",IFERROR(K70+P70,0))</f>
        <v/>
      </c>
      <c r="S70" s="50">
        <f>IF(A70="","",IFERROR(L70+Q70,0))</f>
        <v/>
      </c>
      <c r="T70" s="50">
        <f>IFERROR(IF(OR(A70="",N70=""),"",N70-R70),"")</f>
        <v/>
      </c>
      <c r="U70" s="50">
        <f>IFERROR(IF(OR(A70="",O70=""),"",O70-S70),"")</f>
        <v/>
      </c>
      <c r="V70" s="30">
        <f>IFERROR(IF(OR(A70="",N70=""),"",N70*I70),"")</f>
        <v/>
      </c>
      <c r="W70" s="50">
        <f>IFERROR(IF(OR(A70="",H70&lt;&gt;"Yes",O70=""),0,MAX(0,J70-O70)),0)</f>
        <v/>
      </c>
      <c r="X70" s="31">
        <f>IFERROR(IF(A70="","",IF(H70&lt;&gt;"Yes","Inactive",IF(O70="","Count Needed",IF(O70&lt;J70*'Dashboard'!$B$5,"Reorder","Sufficient Stock")))),"Review")</f>
        <v/>
      </c>
      <c r="Y70" s="30">
        <f>IFERROR(IF(A70="","",W70*I70),"")</f>
        <v/>
      </c>
      <c r="Z70" s="32">
        <f>IFERROR(IF(A70="","",IF(COUNTIF($A$6:$A$205,A70)&gt;1,"Data issue: Duplicate Item ID",IF(OR(I70&lt;0,J70&lt;0,K70&lt;0,L70&lt;0,N70&lt;0,O70&lt;0),"Data issue: Negative quantity or cost",IF(AND(N70&lt;&gt;"",O70&gt;N70),"Data issue: Available exceeds owned",IF(M70="","Count needed: Missing count date",IF(TODAY()-M70&gt;'Dashboard'!$B$6,"Count needed: Stale physical count",IF(AND(T70&lt;&gt;"",MAX(T70,-T70)&gt;='Dashboard'!$B$7,MAX(T70*I70,-T70*I70)&gt;='Dashboard'!$B$8),"Quantity variance and value variance alert",IF(AND(T70&lt;&gt;"",MAX(T70,-T70)&gt;='Dashboard'!$B$7),"Quantity variance alert",IF(AND(T70&lt;&gt;"",MAX(T70*I70,-T70*I70)&gt;='Dashboard'!$B$8),"Value variance alert","OK"))))))))),"")</f>
        <v/>
      </c>
      <c r="AA70" s="25" t="n"/>
      <c r="AB70" s="30">
        <f>IFERROR(IF(OR(A70="",T70=""),"",MAX(T70*I70,-T70*I70)),"")</f>
        <v/>
      </c>
    </row>
    <row r="71">
      <c r="A71" s="24" t="n"/>
      <c r="B71" s="24" t="n"/>
      <c r="C71" s="25" t="n"/>
      <c r="D71" s="25" t="n"/>
      <c r="E71" s="25" t="n"/>
      <c r="F71" s="24" t="n"/>
      <c r="G71" s="25" t="n"/>
      <c r="H71" s="24" t="n"/>
      <c r="I71" s="26" t="n"/>
      <c r="J71" s="49" t="n"/>
      <c r="K71" s="49" t="n"/>
      <c r="L71" s="49" t="n"/>
      <c r="M71" s="28" t="n"/>
      <c r="N71" s="49" t="n"/>
      <c r="O71" s="49" t="n"/>
      <c r="P71" s="50">
        <f>IF(A71="","",IFERROR(SUMIF('Linen Transactions'!$C$6:$C$205,A71,'Linen Transactions'!$J$6:$J$205),0))</f>
        <v/>
      </c>
      <c r="Q71" s="50">
        <f>IF(A71="","",IFERROR(SUMIF('Linen Transactions'!$C$6:$C$205,A71,'Linen Transactions'!$K$6:$K$205),0))</f>
        <v/>
      </c>
      <c r="R71" s="50">
        <f>IF(A71="","",IFERROR(K71+P71,0))</f>
        <v/>
      </c>
      <c r="S71" s="50">
        <f>IF(A71="","",IFERROR(L71+Q71,0))</f>
        <v/>
      </c>
      <c r="T71" s="50">
        <f>IFERROR(IF(OR(A71="",N71=""),"",N71-R71),"")</f>
        <v/>
      </c>
      <c r="U71" s="50">
        <f>IFERROR(IF(OR(A71="",O71=""),"",O71-S71),"")</f>
        <v/>
      </c>
      <c r="V71" s="30">
        <f>IFERROR(IF(OR(A71="",N71=""),"",N71*I71),"")</f>
        <v/>
      </c>
      <c r="W71" s="50">
        <f>IFERROR(IF(OR(A71="",H71&lt;&gt;"Yes",O71=""),0,MAX(0,J71-O71)),0)</f>
        <v/>
      </c>
      <c r="X71" s="31">
        <f>IFERROR(IF(A71="","",IF(H71&lt;&gt;"Yes","Inactive",IF(O71="","Count Needed",IF(O71&lt;J71*'Dashboard'!$B$5,"Reorder","Sufficient Stock")))),"Review")</f>
        <v/>
      </c>
      <c r="Y71" s="30">
        <f>IFERROR(IF(A71="","",W71*I71),"")</f>
        <v/>
      </c>
      <c r="Z71" s="32">
        <f>IFERROR(IF(A71="","",IF(COUNTIF($A$6:$A$205,A71)&gt;1,"Data issue: Duplicate Item ID",IF(OR(I71&lt;0,J71&lt;0,K71&lt;0,L71&lt;0,N71&lt;0,O71&lt;0),"Data issue: Negative quantity or cost",IF(AND(N71&lt;&gt;"",O71&gt;N71),"Data issue: Available exceeds owned",IF(M71="","Count needed: Missing count date",IF(TODAY()-M71&gt;'Dashboard'!$B$6,"Count needed: Stale physical count",IF(AND(T71&lt;&gt;"",MAX(T71,-T71)&gt;='Dashboard'!$B$7,MAX(T71*I71,-T71*I71)&gt;='Dashboard'!$B$8),"Quantity variance and value variance alert",IF(AND(T71&lt;&gt;"",MAX(T71,-T71)&gt;='Dashboard'!$B$7),"Quantity variance alert",IF(AND(T71&lt;&gt;"",MAX(T71*I71,-T71*I71)&gt;='Dashboard'!$B$8),"Value variance alert","OK"))))))))),"")</f>
        <v/>
      </c>
      <c r="AA71" s="25" t="n"/>
      <c r="AB71" s="30">
        <f>IFERROR(IF(OR(A71="",T71=""),"",MAX(T71*I71,-T71*I71)),"")</f>
        <v/>
      </c>
    </row>
    <row r="72">
      <c r="A72" s="24" t="n"/>
      <c r="B72" s="24" t="n"/>
      <c r="C72" s="25" t="n"/>
      <c r="D72" s="25" t="n"/>
      <c r="E72" s="25" t="n"/>
      <c r="F72" s="24" t="n"/>
      <c r="G72" s="25" t="n"/>
      <c r="H72" s="24" t="n"/>
      <c r="I72" s="26" t="n"/>
      <c r="J72" s="49" t="n"/>
      <c r="K72" s="49" t="n"/>
      <c r="L72" s="49" t="n"/>
      <c r="M72" s="28" t="n"/>
      <c r="N72" s="49" t="n"/>
      <c r="O72" s="49" t="n"/>
      <c r="P72" s="50">
        <f>IF(A72="","",IFERROR(SUMIF('Linen Transactions'!$C$6:$C$205,A72,'Linen Transactions'!$J$6:$J$205),0))</f>
        <v/>
      </c>
      <c r="Q72" s="50">
        <f>IF(A72="","",IFERROR(SUMIF('Linen Transactions'!$C$6:$C$205,A72,'Linen Transactions'!$K$6:$K$205),0))</f>
        <v/>
      </c>
      <c r="R72" s="50">
        <f>IF(A72="","",IFERROR(K72+P72,0))</f>
        <v/>
      </c>
      <c r="S72" s="50">
        <f>IF(A72="","",IFERROR(L72+Q72,0))</f>
        <v/>
      </c>
      <c r="T72" s="50">
        <f>IFERROR(IF(OR(A72="",N72=""),"",N72-R72),"")</f>
        <v/>
      </c>
      <c r="U72" s="50">
        <f>IFERROR(IF(OR(A72="",O72=""),"",O72-S72),"")</f>
        <v/>
      </c>
      <c r="V72" s="30">
        <f>IFERROR(IF(OR(A72="",N72=""),"",N72*I72),"")</f>
        <v/>
      </c>
      <c r="W72" s="50">
        <f>IFERROR(IF(OR(A72="",H72&lt;&gt;"Yes",O72=""),0,MAX(0,J72-O72)),0)</f>
        <v/>
      </c>
      <c r="X72" s="31">
        <f>IFERROR(IF(A72="","",IF(H72&lt;&gt;"Yes","Inactive",IF(O72="","Count Needed",IF(O72&lt;J72*'Dashboard'!$B$5,"Reorder","Sufficient Stock")))),"Review")</f>
        <v/>
      </c>
      <c r="Y72" s="30">
        <f>IFERROR(IF(A72="","",W72*I72),"")</f>
        <v/>
      </c>
      <c r="Z72" s="32">
        <f>IFERROR(IF(A72="","",IF(COUNTIF($A$6:$A$205,A72)&gt;1,"Data issue: Duplicate Item ID",IF(OR(I72&lt;0,J72&lt;0,K72&lt;0,L72&lt;0,N72&lt;0,O72&lt;0),"Data issue: Negative quantity or cost",IF(AND(N72&lt;&gt;"",O72&gt;N72),"Data issue: Available exceeds owned",IF(M72="","Count needed: Missing count date",IF(TODAY()-M72&gt;'Dashboard'!$B$6,"Count needed: Stale physical count",IF(AND(T72&lt;&gt;"",MAX(T72,-T72)&gt;='Dashboard'!$B$7,MAX(T72*I72,-T72*I72)&gt;='Dashboard'!$B$8),"Quantity variance and value variance alert",IF(AND(T72&lt;&gt;"",MAX(T72,-T72)&gt;='Dashboard'!$B$7),"Quantity variance alert",IF(AND(T72&lt;&gt;"",MAX(T72*I72,-T72*I72)&gt;='Dashboard'!$B$8),"Value variance alert","OK"))))))))),"")</f>
        <v/>
      </c>
      <c r="AA72" s="25" t="n"/>
      <c r="AB72" s="30">
        <f>IFERROR(IF(OR(A72="",T72=""),"",MAX(T72*I72,-T72*I72)),"")</f>
        <v/>
      </c>
    </row>
    <row r="73">
      <c r="A73" s="24" t="n"/>
      <c r="B73" s="24" t="n"/>
      <c r="C73" s="25" t="n"/>
      <c r="D73" s="25" t="n"/>
      <c r="E73" s="25" t="n"/>
      <c r="F73" s="24" t="n"/>
      <c r="G73" s="25" t="n"/>
      <c r="H73" s="24" t="n"/>
      <c r="I73" s="26" t="n"/>
      <c r="J73" s="49" t="n"/>
      <c r="K73" s="49" t="n"/>
      <c r="L73" s="49" t="n"/>
      <c r="M73" s="28" t="n"/>
      <c r="N73" s="49" t="n"/>
      <c r="O73" s="49" t="n"/>
      <c r="P73" s="50">
        <f>IF(A73="","",IFERROR(SUMIF('Linen Transactions'!$C$6:$C$205,A73,'Linen Transactions'!$J$6:$J$205),0))</f>
        <v/>
      </c>
      <c r="Q73" s="50">
        <f>IF(A73="","",IFERROR(SUMIF('Linen Transactions'!$C$6:$C$205,A73,'Linen Transactions'!$K$6:$K$205),0))</f>
        <v/>
      </c>
      <c r="R73" s="50">
        <f>IF(A73="","",IFERROR(K73+P73,0))</f>
        <v/>
      </c>
      <c r="S73" s="50">
        <f>IF(A73="","",IFERROR(L73+Q73,0))</f>
        <v/>
      </c>
      <c r="T73" s="50">
        <f>IFERROR(IF(OR(A73="",N73=""),"",N73-R73),"")</f>
        <v/>
      </c>
      <c r="U73" s="50">
        <f>IFERROR(IF(OR(A73="",O73=""),"",O73-S73),"")</f>
        <v/>
      </c>
      <c r="V73" s="30">
        <f>IFERROR(IF(OR(A73="",N73=""),"",N73*I73),"")</f>
        <v/>
      </c>
      <c r="W73" s="50">
        <f>IFERROR(IF(OR(A73="",H73&lt;&gt;"Yes",O73=""),0,MAX(0,J73-O73)),0)</f>
        <v/>
      </c>
      <c r="X73" s="31">
        <f>IFERROR(IF(A73="","",IF(H73&lt;&gt;"Yes","Inactive",IF(O73="","Count Needed",IF(O73&lt;J73*'Dashboard'!$B$5,"Reorder","Sufficient Stock")))),"Review")</f>
        <v/>
      </c>
      <c r="Y73" s="30">
        <f>IFERROR(IF(A73="","",W73*I73),"")</f>
        <v/>
      </c>
      <c r="Z73" s="32">
        <f>IFERROR(IF(A73="","",IF(COUNTIF($A$6:$A$205,A73)&gt;1,"Data issue: Duplicate Item ID",IF(OR(I73&lt;0,J73&lt;0,K73&lt;0,L73&lt;0,N73&lt;0,O73&lt;0),"Data issue: Negative quantity or cost",IF(AND(N73&lt;&gt;"",O73&gt;N73),"Data issue: Available exceeds owned",IF(M73="","Count needed: Missing count date",IF(TODAY()-M73&gt;'Dashboard'!$B$6,"Count needed: Stale physical count",IF(AND(T73&lt;&gt;"",MAX(T73,-T73)&gt;='Dashboard'!$B$7,MAX(T73*I73,-T73*I73)&gt;='Dashboard'!$B$8),"Quantity variance and value variance alert",IF(AND(T73&lt;&gt;"",MAX(T73,-T73)&gt;='Dashboard'!$B$7),"Quantity variance alert",IF(AND(T73&lt;&gt;"",MAX(T73*I73,-T73*I73)&gt;='Dashboard'!$B$8),"Value variance alert","OK"))))))))),"")</f>
        <v/>
      </c>
      <c r="AA73" s="25" t="n"/>
      <c r="AB73" s="30">
        <f>IFERROR(IF(OR(A73="",T73=""),"",MAX(T73*I73,-T73*I73)),"")</f>
        <v/>
      </c>
    </row>
    <row r="74">
      <c r="A74" s="24" t="n"/>
      <c r="B74" s="24" t="n"/>
      <c r="C74" s="25" t="n"/>
      <c r="D74" s="25" t="n"/>
      <c r="E74" s="25" t="n"/>
      <c r="F74" s="24" t="n"/>
      <c r="G74" s="25" t="n"/>
      <c r="H74" s="24" t="n"/>
      <c r="I74" s="26" t="n"/>
      <c r="J74" s="49" t="n"/>
      <c r="K74" s="49" t="n"/>
      <c r="L74" s="49" t="n"/>
      <c r="M74" s="28" t="n"/>
      <c r="N74" s="49" t="n"/>
      <c r="O74" s="49" t="n"/>
      <c r="P74" s="50">
        <f>IF(A74="","",IFERROR(SUMIF('Linen Transactions'!$C$6:$C$205,A74,'Linen Transactions'!$J$6:$J$205),0))</f>
        <v/>
      </c>
      <c r="Q74" s="50">
        <f>IF(A74="","",IFERROR(SUMIF('Linen Transactions'!$C$6:$C$205,A74,'Linen Transactions'!$K$6:$K$205),0))</f>
        <v/>
      </c>
      <c r="R74" s="50">
        <f>IF(A74="","",IFERROR(K74+P74,0))</f>
        <v/>
      </c>
      <c r="S74" s="50">
        <f>IF(A74="","",IFERROR(L74+Q74,0))</f>
        <v/>
      </c>
      <c r="T74" s="50">
        <f>IFERROR(IF(OR(A74="",N74=""),"",N74-R74),"")</f>
        <v/>
      </c>
      <c r="U74" s="50">
        <f>IFERROR(IF(OR(A74="",O74=""),"",O74-S74),"")</f>
        <v/>
      </c>
      <c r="V74" s="30">
        <f>IFERROR(IF(OR(A74="",N74=""),"",N74*I74),"")</f>
        <v/>
      </c>
      <c r="W74" s="50">
        <f>IFERROR(IF(OR(A74="",H74&lt;&gt;"Yes",O74=""),0,MAX(0,J74-O74)),0)</f>
        <v/>
      </c>
      <c r="X74" s="31">
        <f>IFERROR(IF(A74="","",IF(H74&lt;&gt;"Yes","Inactive",IF(O74="","Count Needed",IF(O74&lt;J74*'Dashboard'!$B$5,"Reorder","Sufficient Stock")))),"Review")</f>
        <v/>
      </c>
      <c r="Y74" s="30">
        <f>IFERROR(IF(A74="","",W74*I74),"")</f>
        <v/>
      </c>
      <c r="Z74" s="32">
        <f>IFERROR(IF(A74="","",IF(COUNTIF($A$6:$A$205,A74)&gt;1,"Data issue: Duplicate Item ID",IF(OR(I74&lt;0,J74&lt;0,K74&lt;0,L74&lt;0,N74&lt;0,O74&lt;0),"Data issue: Negative quantity or cost",IF(AND(N74&lt;&gt;"",O74&gt;N74),"Data issue: Available exceeds owned",IF(M74="","Count needed: Missing count date",IF(TODAY()-M74&gt;'Dashboard'!$B$6,"Count needed: Stale physical count",IF(AND(T74&lt;&gt;"",MAX(T74,-T74)&gt;='Dashboard'!$B$7,MAX(T74*I74,-T74*I74)&gt;='Dashboard'!$B$8),"Quantity variance and value variance alert",IF(AND(T74&lt;&gt;"",MAX(T74,-T74)&gt;='Dashboard'!$B$7),"Quantity variance alert",IF(AND(T74&lt;&gt;"",MAX(T74*I74,-T74*I74)&gt;='Dashboard'!$B$8),"Value variance alert","OK"))))))))),"")</f>
        <v/>
      </c>
      <c r="AA74" s="25" t="n"/>
      <c r="AB74" s="30">
        <f>IFERROR(IF(OR(A74="",T74=""),"",MAX(T74*I74,-T74*I74)),"")</f>
        <v/>
      </c>
    </row>
    <row r="75">
      <c r="A75" s="24" t="n"/>
      <c r="B75" s="24" t="n"/>
      <c r="C75" s="25" t="n"/>
      <c r="D75" s="25" t="n"/>
      <c r="E75" s="25" t="n"/>
      <c r="F75" s="24" t="n"/>
      <c r="G75" s="25" t="n"/>
      <c r="H75" s="24" t="n"/>
      <c r="I75" s="26" t="n"/>
      <c r="J75" s="49" t="n"/>
      <c r="K75" s="49" t="n"/>
      <c r="L75" s="49" t="n"/>
      <c r="M75" s="28" t="n"/>
      <c r="N75" s="49" t="n"/>
      <c r="O75" s="49" t="n"/>
      <c r="P75" s="50">
        <f>IF(A75="","",IFERROR(SUMIF('Linen Transactions'!$C$6:$C$205,A75,'Linen Transactions'!$J$6:$J$205),0))</f>
        <v/>
      </c>
      <c r="Q75" s="50">
        <f>IF(A75="","",IFERROR(SUMIF('Linen Transactions'!$C$6:$C$205,A75,'Linen Transactions'!$K$6:$K$205),0))</f>
        <v/>
      </c>
      <c r="R75" s="50">
        <f>IF(A75="","",IFERROR(K75+P75,0))</f>
        <v/>
      </c>
      <c r="S75" s="50">
        <f>IF(A75="","",IFERROR(L75+Q75,0))</f>
        <v/>
      </c>
      <c r="T75" s="50">
        <f>IFERROR(IF(OR(A75="",N75=""),"",N75-R75),"")</f>
        <v/>
      </c>
      <c r="U75" s="50">
        <f>IFERROR(IF(OR(A75="",O75=""),"",O75-S75),"")</f>
        <v/>
      </c>
      <c r="V75" s="30">
        <f>IFERROR(IF(OR(A75="",N75=""),"",N75*I75),"")</f>
        <v/>
      </c>
      <c r="W75" s="50">
        <f>IFERROR(IF(OR(A75="",H75&lt;&gt;"Yes",O75=""),0,MAX(0,J75-O75)),0)</f>
        <v/>
      </c>
      <c r="X75" s="31">
        <f>IFERROR(IF(A75="","",IF(H75&lt;&gt;"Yes","Inactive",IF(O75="","Count Needed",IF(O75&lt;J75*'Dashboard'!$B$5,"Reorder","Sufficient Stock")))),"Review")</f>
        <v/>
      </c>
      <c r="Y75" s="30">
        <f>IFERROR(IF(A75="","",W75*I75),"")</f>
        <v/>
      </c>
      <c r="Z75" s="32">
        <f>IFERROR(IF(A75="","",IF(COUNTIF($A$6:$A$205,A75)&gt;1,"Data issue: Duplicate Item ID",IF(OR(I75&lt;0,J75&lt;0,K75&lt;0,L75&lt;0,N75&lt;0,O75&lt;0),"Data issue: Negative quantity or cost",IF(AND(N75&lt;&gt;"",O75&gt;N75),"Data issue: Available exceeds owned",IF(M75="","Count needed: Missing count date",IF(TODAY()-M75&gt;'Dashboard'!$B$6,"Count needed: Stale physical count",IF(AND(T75&lt;&gt;"",MAX(T75,-T75)&gt;='Dashboard'!$B$7,MAX(T75*I75,-T75*I75)&gt;='Dashboard'!$B$8),"Quantity variance and value variance alert",IF(AND(T75&lt;&gt;"",MAX(T75,-T75)&gt;='Dashboard'!$B$7),"Quantity variance alert",IF(AND(T75&lt;&gt;"",MAX(T75*I75,-T75*I75)&gt;='Dashboard'!$B$8),"Value variance alert","OK"))))))))),"")</f>
        <v/>
      </c>
      <c r="AA75" s="25" t="n"/>
      <c r="AB75" s="30">
        <f>IFERROR(IF(OR(A75="",T75=""),"",MAX(T75*I75,-T75*I75)),"")</f>
        <v/>
      </c>
    </row>
    <row r="76">
      <c r="A76" s="24" t="n"/>
      <c r="B76" s="24" t="n"/>
      <c r="C76" s="25" t="n"/>
      <c r="D76" s="25" t="n"/>
      <c r="E76" s="25" t="n"/>
      <c r="F76" s="24" t="n"/>
      <c r="G76" s="25" t="n"/>
      <c r="H76" s="24" t="n"/>
      <c r="I76" s="26" t="n"/>
      <c r="J76" s="49" t="n"/>
      <c r="K76" s="49" t="n"/>
      <c r="L76" s="49" t="n"/>
      <c r="M76" s="28" t="n"/>
      <c r="N76" s="49" t="n"/>
      <c r="O76" s="49" t="n"/>
      <c r="P76" s="50">
        <f>IF(A76="","",IFERROR(SUMIF('Linen Transactions'!$C$6:$C$205,A76,'Linen Transactions'!$J$6:$J$205),0))</f>
        <v/>
      </c>
      <c r="Q76" s="50">
        <f>IF(A76="","",IFERROR(SUMIF('Linen Transactions'!$C$6:$C$205,A76,'Linen Transactions'!$K$6:$K$205),0))</f>
        <v/>
      </c>
      <c r="R76" s="50">
        <f>IF(A76="","",IFERROR(K76+P76,0))</f>
        <v/>
      </c>
      <c r="S76" s="50">
        <f>IF(A76="","",IFERROR(L76+Q76,0))</f>
        <v/>
      </c>
      <c r="T76" s="50">
        <f>IFERROR(IF(OR(A76="",N76=""),"",N76-R76),"")</f>
        <v/>
      </c>
      <c r="U76" s="50">
        <f>IFERROR(IF(OR(A76="",O76=""),"",O76-S76),"")</f>
        <v/>
      </c>
      <c r="V76" s="30">
        <f>IFERROR(IF(OR(A76="",N76=""),"",N76*I76),"")</f>
        <v/>
      </c>
      <c r="W76" s="50">
        <f>IFERROR(IF(OR(A76="",H76&lt;&gt;"Yes",O76=""),0,MAX(0,J76-O76)),0)</f>
        <v/>
      </c>
      <c r="X76" s="31">
        <f>IFERROR(IF(A76="","",IF(H76&lt;&gt;"Yes","Inactive",IF(O76="","Count Needed",IF(O76&lt;J76*'Dashboard'!$B$5,"Reorder","Sufficient Stock")))),"Review")</f>
        <v/>
      </c>
      <c r="Y76" s="30">
        <f>IFERROR(IF(A76="","",W76*I76),"")</f>
        <v/>
      </c>
      <c r="Z76" s="32">
        <f>IFERROR(IF(A76="","",IF(COUNTIF($A$6:$A$205,A76)&gt;1,"Data issue: Duplicate Item ID",IF(OR(I76&lt;0,J76&lt;0,K76&lt;0,L76&lt;0,N76&lt;0,O76&lt;0),"Data issue: Negative quantity or cost",IF(AND(N76&lt;&gt;"",O76&gt;N76),"Data issue: Available exceeds owned",IF(M76="","Count needed: Missing count date",IF(TODAY()-M76&gt;'Dashboard'!$B$6,"Count needed: Stale physical count",IF(AND(T76&lt;&gt;"",MAX(T76,-T76)&gt;='Dashboard'!$B$7,MAX(T76*I76,-T76*I76)&gt;='Dashboard'!$B$8),"Quantity variance and value variance alert",IF(AND(T76&lt;&gt;"",MAX(T76,-T76)&gt;='Dashboard'!$B$7),"Quantity variance alert",IF(AND(T76&lt;&gt;"",MAX(T76*I76,-T76*I76)&gt;='Dashboard'!$B$8),"Value variance alert","OK"))))))))),"")</f>
        <v/>
      </c>
      <c r="AA76" s="25" t="n"/>
      <c r="AB76" s="30">
        <f>IFERROR(IF(OR(A76="",T76=""),"",MAX(T76*I76,-T76*I76)),"")</f>
        <v/>
      </c>
    </row>
    <row r="77">
      <c r="A77" s="24" t="n"/>
      <c r="B77" s="24" t="n"/>
      <c r="C77" s="25" t="n"/>
      <c r="D77" s="25" t="n"/>
      <c r="E77" s="25" t="n"/>
      <c r="F77" s="24" t="n"/>
      <c r="G77" s="25" t="n"/>
      <c r="H77" s="24" t="n"/>
      <c r="I77" s="26" t="n"/>
      <c r="J77" s="49" t="n"/>
      <c r="K77" s="49" t="n"/>
      <c r="L77" s="49" t="n"/>
      <c r="M77" s="28" t="n"/>
      <c r="N77" s="49" t="n"/>
      <c r="O77" s="49" t="n"/>
      <c r="P77" s="50">
        <f>IF(A77="","",IFERROR(SUMIF('Linen Transactions'!$C$6:$C$205,A77,'Linen Transactions'!$J$6:$J$205),0))</f>
        <v/>
      </c>
      <c r="Q77" s="50">
        <f>IF(A77="","",IFERROR(SUMIF('Linen Transactions'!$C$6:$C$205,A77,'Linen Transactions'!$K$6:$K$205),0))</f>
        <v/>
      </c>
      <c r="R77" s="50">
        <f>IF(A77="","",IFERROR(K77+P77,0))</f>
        <v/>
      </c>
      <c r="S77" s="50">
        <f>IF(A77="","",IFERROR(L77+Q77,0))</f>
        <v/>
      </c>
      <c r="T77" s="50">
        <f>IFERROR(IF(OR(A77="",N77=""),"",N77-R77),"")</f>
        <v/>
      </c>
      <c r="U77" s="50">
        <f>IFERROR(IF(OR(A77="",O77=""),"",O77-S77),"")</f>
        <v/>
      </c>
      <c r="V77" s="30">
        <f>IFERROR(IF(OR(A77="",N77=""),"",N77*I77),"")</f>
        <v/>
      </c>
      <c r="W77" s="50">
        <f>IFERROR(IF(OR(A77="",H77&lt;&gt;"Yes",O77=""),0,MAX(0,J77-O77)),0)</f>
        <v/>
      </c>
      <c r="X77" s="31">
        <f>IFERROR(IF(A77="","",IF(H77&lt;&gt;"Yes","Inactive",IF(O77="","Count Needed",IF(O77&lt;J77*'Dashboard'!$B$5,"Reorder","Sufficient Stock")))),"Review")</f>
        <v/>
      </c>
      <c r="Y77" s="30">
        <f>IFERROR(IF(A77="","",W77*I77),"")</f>
        <v/>
      </c>
      <c r="Z77" s="32">
        <f>IFERROR(IF(A77="","",IF(COUNTIF($A$6:$A$205,A77)&gt;1,"Data issue: Duplicate Item ID",IF(OR(I77&lt;0,J77&lt;0,K77&lt;0,L77&lt;0,N77&lt;0,O77&lt;0),"Data issue: Negative quantity or cost",IF(AND(N77&lt;&gt;"",O77&gt;N77),"Data issue: Available exceeds owned",IF(M77="","Count needed: Missing count date",IF(TODAY()-M77&gt;'Dashboard'!$B$6,"Count needed: Stale physical count",IF(AND(T77&lt;&gt;"",MAX(T77,-T77)&gt;='Dashboard'!$B$7,MAX(T77*I77,-T77*I77)&gt;='Dashboard'!$B$8),"Quantity variance and value variance alert",IF(AND(T77&lt;&gt;"",MAX(T77,-T77)&gt;='Dashboard'!$B$7),"Quantity variance alert",IF(AND(T77&lt;&gt;"",MAX(T77*I77,-T77*I77)&gt;='Dashboard'!$B$8),"Value variance alert","OK"))))))))),"")</f>
        <v/>
      </c>
      <c r="AA77" s="25" t="n"/>
      <c r="AB77" s="30">
        <f>IFERROR(IF(OR(A77="",T77=""),"",MAX(T77*I77,-T77*I77)),"")</f>
        <v/>
      </c>
    </row>
    <row r="78">
      <c r="A78" s="24" t="n"/>
      <c r="B78" s="24" t="n"/>
      <c r="C78" s="25" t="n"/>
      <c r="D78" s="25" t="n"/>
      <c r="E78" s="25" t="n"/>
      <c r="F78" s="24" t="n"/>
      <c r="G78" s="25" t="n"/>
      <c r="H78" s="24" t="n"/>
      <c r="I78" s="26" t="n"/>
      <c r="J78" s="49" t="n"/>
      <c r="K78" s="49" t="n"/>
      <c r="L78" s="49" t="n"/>
      <c r="M78" s="28" t="n"/>
      <c r="N78" s="49" t="n"/>
      <c r="O78" s="49" t="n"/>
      <c r="P78" s="50">
        <f>IF(A78="","",IFERROR(SUMIF('Linen Transactions'!$C$6:$C$205,A78,'Linen Transactions'!$J$6:$J$205),0))</f>
        <v/>
      </c>
      <c r="Q78" s="50">
        <f>IF(A78="","",IFERROR(SUMIF('Linen Transactions'!$C$6:$C$205,A78,'Linen Transactions'!$K$6:$K$205),0))</f>
        <v/>
      </c>
      <c r="R78" s="50">
        <f>IF(A78="","",IFERROR(K78+P78,0))</f>
        <v/>
      </c>
      <c r="S78" s="50">
        <f>IF(A78="","",IFERROR(L78+Q78,0))</f>
        <v/>
      </c>
      <c r="T78" s="50">
        <f>IFERROR(IF(OR(A78="",N78=""),"",N78-R78),"")</f>
        <v/>
      </c>
      <c r="U78" s="50">
        <f>IFERROR(IF(OR(A78="",O78=""),"",O78-S78),"")</f>
        <v/>
      </c>
      <c r="V78" s="30">
        <f>IFERROR(IF(OR(A78="",N78=""),"",N78*I78),"")</f>
        <v/>
      </c>
      <c r="W78" s="50">
        <f>IFERROR(IF(OR(A78="",H78&lt;&gt;"Yes",O78=""),0,MAX(0,J78-O78)),0)</f>
        <v/>
      </c>
      <c r="X78" s="31">
        <f>IFERROR(IF(A78="","",IF(H78&lt;&gt;"Yes","Inactive",IF(O78="","Count Needed",IF(O78&lt;J78*'Dashboard'!$B$5,"Reorder","Sufficient Stock")))),"Review")</f>
        <v/>
      </c>
      <c r="Y78" s="30">
        <f>IFERROR(IF(A78="","",W78*I78),"")</f>
        <v/>
      </c>
      <c r="Z78" s="32">
        <f>IFERROR(IF(A78="","",IF(COUNTIF($A$6:$A$205,A78)&gt;1,"Data issue: Duplicate Item ID",IF(OR(I78&lt;0,J78&lt;0,K78&lt;0,L78&lt;0,N78&lt;0,O78&lt;0),"Data issue: Negative quantity or cost",IF(AND(N78&lt;&gt;"",O78&gt;N78),"Data issue: Available exceeds owned",IF(M78="","Count needed: Missing count date",IF(TODAY()-M78&gt;'Dashboard'!$B$6,"Count needed: Stale physical count",IF(AND(T78&lt;&gt;"",MAX(T78,-T78)&gt;='Dashboard'!$B$7,MAX(T78*I78,-T78*I78)&gt;='Dashboard'!$B$8),"Quantity variance and value variance alert",IF(AND(T78&lt;&gt;"",MAX(T78,-T78)&gt;='Dashboard'!$B$7),"Quantity variance alert",IF(AND(T78&lt;&gt;"",MAX(T78*I78,-T78*I78)&gt;='Dashboard'!$B$8),"Value variance alert","OK"))))))))),"")</f>
        <v/>
      </c>
      <c r="AA78" s="25" t="n"/>
      <c r="AB78" s="30">
        <f>IFERROR(IF(OR(A78="",T78=""),"",MAX(T78*I78,-T78*I78)),"")</f>
        <v/>
      </c>
    </row>
    <row r="79">
      <c r="A79" s="24" t="n"/>
      <c r="B79" s="24" t="n"/>
      <c r="C79" s="25" t="n"/>
      <c r="D79" s="25" t="n"/>
      <c r="E79" s="25" t="n"/>
      <c r="F79" s="24" t="n"/>
      <c r="G79" s="25" t="n"/>
      <c r="H79" s="24" t="n"/>
      <c r="I79" s="26" t="n"/>
      <c r="J79" s="49" t="n"/>
      <c r="K79" s="49" t="n"/>
      <c r="L79" s="49" t="n"/>
      <c r="M79" s="28" t="n"/>
      <c r="N79" s="49" t="n"/>
      <c r="O79" s="49" t="n"/>
      <c r="P79" s="50">
        <f>IF(A79="","",IFERROR(SUMIF('Linen Transactions'!$C$6:$C$205,A79,'Linen Transactions'!$J$6:$J$205),0))</f>
        <v/>
      </c>
      <c r="Q79" s="50">
        <f>IF(A79="","",IFERROR(SUMIF('Linen Transactions'!$C$6:$C$205,A79,'Linen Transactions'!$K$6:$K$205),0))</f>
        <v/>
      </c>
      <c r="R79" s="50">
        <f>IF(A79="","",IFERROR(K79+P79,0))</f>
        <v/>
      </c>
      <c r="S79" s="50">
        <f>IF(A79="","",IFERROR(L79+Q79,0))</f>
        <v/>
      </c>
      <c r="T79" s="50">
        <f>IFERROR(IF(OR(A79="",N79=""),"",N79-R79),"")</f>
        <v/>
      </c>
      <c r="U79" s="50">
        <f>IFERROR(IF(OR(A79="",O79=""),"",O79-S79),"")</f>
        <v/>
      </c>
      <c r="V79" s="30">
        <f>IFERROR(IF(OR(A79="",N79=""),"",N79*I79),"")</f>
        <v/>
      </c>
      <c r="W79" s="50">
        <f>IFERROR(IF(OR(A79="",H79&lt;&gt;"Yes",O79=""),0,MAX(0,J79-O79)),0)</f>
        <v/>
      </c>
      <c r="X79" s="31">
        <f>IFERROR(IF(A79="","",IF(H79&lt;&gt;"Yes","Inactive",IF(O79="","Count Needed",IF(O79&lt;J79*'Dashboard'!$B$5,"Reorder","Sufficient Stock")))),"Review")</f>
        <v/>
      </c>
      <c r="Y79" s="30">
        <f>IFERROR(IF(A79="","",W79*I79),"")</f>
        <v/>
      </c>
      <c r="Z79" s="32">
        <f>IFERROR(IF(A79="","",IF(COUNTIF($A$6:$A$205,A79)&gt;1,"Data issue: Duplicate Item ID",IF(OR(I79&lt;0,J79&lt;0,K79&lt;0,L79&lt;0,N79&lt;0,O79&lt;0),"Data issue: Negative quantity or cost",IF(AND(N79&lt;&gt;"",O79&gt;N79),"Data issue: Available exceeds owned",IF(M79="","Count needed: Missing count date",IF(TODAY()-M79&gt;'Dashboard'!$B$6,"Count needed: Stale physical count",IF(AND(T79&lt;&gt;"",MAX(T79,-T79)&gt;='Dashboard'!$B$7,MAX(T79*I79,-T79*I79)&gt;='Dashboard'!$B$8),"Quantity variance and value variance alert",IF(AND(T79&lt;&gt;"",MAX(T79,-T79)&gt;='Dashboard'!$B$7),"Quantity variance alert",IF(AND(T79&lt;&gt;"",MAX(T79*I79,-T79*I79)&gt;='Dashboard'!$B$8),"Value variance alert","OK"))))))))),"")</f>
        <v/>
      </c>
      <c r="AA79" s="25" t="n"/>
      <c r="AB79" s="30">
        <f>IFERROR(IF(OR(A79="",T79=""),"",MAX(T79*I79,-T79*I79)),"")</f>
        <v/>
      </c>
    </row>
    <row r="80">
      <c r="A80" s="24" t="n"/>
      <c r="B80" s="24" t="n"/>
      <c r="C80" s="25" t="n"/>
      <c r="D80" s="25" t="n"/>
      <c r="E80" s="25" t="n"/>
      <c r="F80" s="24" t="n"/>
      <c r="G80" s="25" t="n"/>
      <c r="H80" s="24" t="n"/>
      <c r="I80" s="26" t="n"/>
      <c r="J80" s="49" t="n"/>
      <c r="K80" s="49" t="n"/>
      <c r="L80" s="49" t="n"/>
      <c r="M80" s="28" t="n"/>
      <c r="N80" s="49" t="n"/>
      <c r="O80" s="49" t="n"/>
      <c r="P80" s="50">
        <f>IF(A80="","",IFERROR(SUMIF('Linen Transactions'!$C$6:$C$205,A80,'Linen Transactions'!$J$6:$J$205),0))</f>
        <v/>
      </c>
      <c r="Q80" s="50">
        <f>IF(A80="","",IFERROR(SUMIF('Linen Transactions'!$C$6:$C$205,A80,'Linen Transactions'!$K$6:$K$205),0))</f>
        <v/>
      </c>
      <c r="R80" s="50">
        <f>IF(A80="","",IFERROR(K80+P80,0))</f>
        <v/>
      </c>
      <c r="S80" s="50">
        <f>IF(A80="","",IFERROR(L80+Q80,0))</f>
        <v/>
      </c>
      <c r="T80" s="50">
        <f>IFERROR(IF(OR(A80="",N80=""),"",N80-R80),"")</f>
        <v/>
      </c>
      <c r="U80" s="50">
        <f>IFERROR(IF(OR(A80="",O80=""),"",O80-S80),"")</f>
        <v/>
      </c>
      <c r="V80" s="30">
        <f>IFERROR(IF(OR(A80="",N80=""),"",N80*I80),"")</f>
        <v/>
      </c>
      <c r="W80" s="50">
        <f>IFERROR(IF(OR(A80="",H80&lt;&gt;"Yes",O80=""),0,MAX(0,J80-O80)),0)</f>
        <v/>
      </c>
      <c r="X80" s="31">
        <f>IFERROR(IF(A80="","",IF(H80&lt;&gt;"Yes","Inactive",IF(O80="","Count Needed",IF(O80&lt;J80*'Dashboard'!$B$5,"Reorder","Sufficient Stock")))),"Review")</f>
        <v/>
      </c>
      <c r="Y80" s="30">
        <f>IFERROR(IF(A80="","",W80*I80),"")</f>
        <v/>
      </c>
      <c r="Z80" s="32">
        <f>IFERROR(IF(A80="","",IF(COUNTIF($A$6:$A$205,A80)&gt;1,"Data issue: Duplicate Item ID",IF(OR(I80&lt;0,J80&lt;0,K80&lt;0,L80&lt;0,N80&lt;0,O80&lt;0),"Data issue: Negative quantity or cost",IF(AND(N80&lt;&gt;"",O80&gt;N80),"Data issue: Available exceeds owned",IF(M80="","Count needed: Missing count date",IF(TODAY()-M80&gt;'Dashboard'!$B$6,"Count needed: Stale physical count",IF(AND(T80&lt;&gt;"",MAX(T80,-T80)&gt;='Dashboard'!$B$7,MAX(T80*I80,-T80*I80)&gt;='Dashboard'!$B$8),"Quantity variance and value variance alert",IF(AND(T80&lt;&gt;"",MAX(T80,-T80)&gt;='Dashboard'!$B$7),"Quantity variance alert",IF(AND(T80&lt;&gt;"",MAX(T80*I80,-T80*I80)&gt;='Dashboard'!$B$8),"Value variance alert","OK"))))))))),"")</f>
        <v/>
      </c>
      <c r="AA80" s="25" t="n"/>
      <c r="AB80" s="30">
        <f>IFERROR(IF(OR(A80="",T80=""),"",MAX(T80*I80,-T80*I80)),"")</f>
        <v/>
      </c>
    </row>
    <row r="81">
      <c r="A81" s="24" t="n"/>
      <c r="B81" s="24" t="n"/>
      <c r="C81" s="25" t="n"/>
      <c r="D81" s="25" t="n"/>
      <c r="E81" s="25" t="n"/>
      <c r="F81" s="24" t="n"/>
      <c r="G81" s="25" t="n"/>
      <c r="H81" s="24" t="n"/>
      <c r="I81" s="26" t="n"/>
      <c r="J81" s="49" t="n"/>
      <c r="K81" s="49" t="n"/>
      <c r="L81" s="49" t="n"/>
      <c r="M81" s="28" t="n"/>
      <c r="N81" s="49" t="n"/>
      <c r="O81" s="49" t="n"/>
      <c r="P81" s="50">
        <f>IF(A81="","",IFERROR(SUMIF('Linen Transactions'!$C$6:$C$205,A81,'Linen Transactions'!$J$6:$J$205),0))</f>
        <v/>
      </c>
      <c r="Q81" s="50">
        <f>IF(A81="","",IFERROR(SUMIF('Linen Transactions'!$C$6:$C$205,A81,'Linen Transactions'!$K$6:$K$205),0))</f>
        <v/>
      </c>
      <c r="R81" s="50">
        <f>IF(A81="","",IFERROR(K81+P81,0))</f>
        <v/>
      </c>
      <c r="S81" s="50">
        <f>IF(A81="","",IFERROR(L81+Q81,0))</f>
        <v/>
      </c>
      <c r="T81" s="50">
        <f>IFERROR(IF(OR(A81="",N81=""),"",N81-R81),"")</f>
        <v/>
      </c>
      <c r="U81" s="50">
        <f>IFERROR(IF(OR(A81="",O81=""),"",O81-S81),"")</f>
        <v/>
      </c>
      <c r="V81" s="30">
        <f>IFERROR(IF(OR(A81="",N81=""),"",N81*I81),"")</f>
        <v/>
      </c>
      <c r="W81" s="50">
        <f>IFERROR(IF(OR(A81="",H81&lt;&gt;"Yes",O81=""),0,MAX(0,J81-O81)),0)</f>
        <v/>
      </c>
      <c r="X81" s="31">
        <f>IFERROR(IF(A81="","",IF(H81&lt;&gt;"Yes","Inactive",IF(O81="","Count Needed",IF(O81&lt;J81*'Dashboard'!$B$5,"Reorder","Sufficient Stock")))),"Review")</f>
        <v/>
      </c>
      <c r="Y81" s="30">
        <f>IFERROR(IF(A81="","",W81*I81),"")</f>
        <v/>
      </c>
      <c r="Z81" s="32">
        <f>IFERROR(IF(A81="","",IF(COUNTIF($A$6:$A$205,A81)&gt;1,"Data issue: Duplicate Item ID",IF(OR(I81&lt;0,J81&lt;0,K81&lt;0,L81&lt;0,N81&lt;0,O81&lt;0),"Data issue: Negative quantity or cost",IF(AND(N81&lt;&gt;"",O81&gt;N81),"Data issue: Available exceeds owned",IF(M81="","Count needed: Missing count date",IF(TODAY()-M81&gt;'Dashboard'!$B$6,"Count needed: Stale physical count",IF(AND(T81&lt;&gt;"",MAX(T81,-T81)&gt;='Dashboard'!$B$7,MAX(T81*I81,-T81*I81)&gt;='Dashboard'!$B$8),"Quantity variance and value variance alert",IF(AND(T81&lt;&gt;"",MAX(T81,-T81)&gt;='Dashboard'!$B$7),"Quantity variance alert",IF(AND(T81&lt;&gt;"",MAX(T81*I81,-T81*I81)&gt;='Dashboard'!$B$8),"Value variance alert","OK"))))))))),"")</f>
        <v/>
      </c>
      <c r="AA81" s="25" t="n"/>
      <c r="AB81" s="30">
        <f>IFERROR(IF(OR(A81="",T81=""),"",MAX(T81*I81,-T81*I81)),"")</f>
        <v/>
      </c>
    </row>
    <row r="82">
      <c r="A82" s="24" t="n"/>
      <c r="B82" s="24" t="n"/>
      <c r="C82" s="25" t="n"/>
      <c r="D82" s="25" t="n"/>
      <c r="E82" s="25" t="n"/>
      <c r="F82" s="24" t="n"/>
      <c r="G82" s="25" t="n"/>
      <c r="H82" s="24" t="n"/>
      <c r="I82" s="26" t="n"/>
      <c r="J82" s="49" t="n"/>
      <c r="K82" s="49" t="n"/>
      <c r="L82" s="49" t="n"/>
      <c r="M82" s="28" t="n"/>
      <c r="N82" s="49" t="n"/>
      <c r="O82" s="49" t="n"/>
      <c r="P82" s="50">
        <f>IF(A82="","",IFERROR(SUMIF('Linen Transactions'!$C$6:$C$205,A82,'Linen Transactions'!$J$6:$J$205),0))</f>
        <v/>
      </c>
      <c r="Q82" s="50">
        <f>IF(A82="","",IFERROR(SUMIF('Linen Transactions'!$C$6:$C$205,A82,'Linen Transactions'!$K$6:$K$205),0))</f>
        <v/>
      </c>
      <c r="R82" s="50">
        <f>IF(A82="","",IFERROR(K82+P82,0))</f>
        <v/>
      </c>
      <c r="S82" s="50">
        <f>IF(A82="","",IFERROR(L82+Q82,0))</f>
        <v/>
      </c>
      <c r="T82" s="50">
        <f>IFERROR(IF(OR(A82="",N82=""),"",N82-R82),"")</f>
        <v/>
      </c>
      <c r="U82" s="50">
        <f>IFERROR(IF(OR(A82="",O82=""),"",O82-S82),"")</f>
        <v/>
      </c>
      <c r="V82" s="30">
        <f>IFERROR(IF(OR(A82="",N82=""),"",N82*I82),"")</f>
        <v/>
      </c>
      <c r="W82" s="50">
        <f>IFERROR(IF(OR(A82="",H82&lt;&gt;"Yes",O82=""),0,MAX(0,J82-O82)),0)</f>
        <v/>
      </c>
      <c r="X82" s="31">
        <f>IFERROR(IF(A82="","",IF(H82&lt;&gt;"Yes","Inactive",IF(O82="","Count Needed",IF(O82&lt;J82*'Dashboard'!$B$5,"Reorder","Sufficient Stock")))),"Review")</f>
        <v/>
      </c>
      <c r="Y82" s="30">
        <f>IFERROR(IF(A82="","",W82*I82),"")</f>
        <v/>
      </c>
      <c r="Z82" s="32">
        <f>IFERROR(IF(A82="","",IF(COUNTIF($A$6:$A$205,A82)&gt;1,"Data issue: Duplicate Item ID",IF(OR(I82&lt;0,J82&lt;0,K82&lt;0,L82&lt;0,N82&lt;0,O82&lt;0),"Data issue: Negative quantity or cost",IF(AND(N82&lt;&gt;"",O82&gt;N82),"Data issue: Available exceeds owned",IF(M82="","Count needed: Missing count date",IF(TODAY()-M82&gt;'Dashboard'!$B$6,"Count needed: Stale physical count",IF(AND(T82&lt;&gt;"",MAX(T82,-T82)&gt;='Dashboard'!$B$7,MAX(T82*I82,-T82*I82)&gt;='Dashboard'!$B$8),"Quantity variance and value variance alert",IF(AND(T82&lt;&gt;"",MAX(T82,-T82)&gt;='Dashboard'!$B$7),"Quantity variance alert",IF(AND(T82&lt;&gt;"",MAX(T82*I82,-T82*I82)&gt;='Dashboard'!$B$8),"Value variance alert","OK"))))))))),"")</f>
        <v/>
      </c>
      <c r="AA82" s="25" t="n"/>
      <c r="AB82" s="30">
        <f>IFERROR(IF(OR(A82="",T82=""),"",MAX(T82*I82,-T82*I82)),"")</f>
        <v/>
      </c>
    </row>
    <row r="83">
      <c r="A83" s="24" t="n"/>
      <c r="B83" s="24" t="n"/>
      <c r="C83" s="25" t="n"/>
      <c r="D83" s="25" t="n"/>
      <c r="E83" s="25" t="n"/>
      <c r="F83" s="24" t="n"/>
      <c r="G83" s="25" t="n"/>
      <c r="H83" s="24" t="n"/>
      <c r="I83" s="26" t="n"/>
      <c r="J83" s="49" t="n"/>
      <c r="K83" s="49" t="n"/>
      <c r="L83" s="49" t="n"/>
      <c r="M83" s="28" t="n"/>
      <c r="N83" s="49" t="n"/>
      <c r="O83" s="49" t="n"/>
      <c r="P83" s="50">
        <f>IF(A83="","",IFERROR(SUMIF('Linen Transactions'!$C$6:$C$205,A83,'Linen Transactions'!$J$6:$J$205),0))</f>
        <v/>
      </c>
      <c r="Q83" s="50">
        <f>IF(A83="","",IFERROR(SUMIF('Linen Transactions'!$C$6:$C$205,A83,'Linen Transactions'!$K$6:$K$205),0))</f>
        <v/>
      </c>
      <c r="R83" s="50">
        <f>IF(A83="","",IFERROR(K83+P83,0))</f>
        <v/>
      </c>
      <c r="S83" s="50">
        <f>IF(A83="","",IFERROR(L83+Q83,0))</f>
        <v/>
      </c>
      <c r="T83" s="50">
        <f>IFERROR(IF(OR(A83="",N83=""),"",N83-R83),"")</f>
        <v/>
      </c>
      <c r="U83" s="50">
        <f>IFERROR(IF(OR(A83="",O83=""),"",O83-S83),"")</f>
        <v/>
      </c>
      <c r="V83" s="30">
        <f>IFERROR(IF(OR(A83="",N83=""),"",N83*I83),"")</f>
        <v/>
      </c>
      <c r="W83" s="50">
        <f>IFERROR(IF(OR(A83="",H83&lt;&gt;"Yes",O83=""),0,MAX(0,J83-O83)),0)</f>
        <v/>
      </c>
      <c r="X83" s="31">
        <f>IFERROR(IF(A83="","",IF(H83&lt;&gt;"Yes","Inactive",IF(O83="","Count Needed",IF(O83&lt;J83*'Dashboard'!$B$5,"Reorder","Sufficient Stock")))),"Review")</f>
        <v/>
      </c>
      <c r="Y83" s="30">
        <f>IFERROR(IF(A83="","",W83*I83),"")</f>
        <v/>
      </c>
      <c r="Z83" s="32">
        <f>IFERROR(IF(A83="","",IF(COUNTIF($A$6:$A$205,A83)&gt;1,"Data issue: Duplicate Item ID",IF(OR(I83&lt;0,J83&lt;0,K83&lt;0,L83&lt;0,N83&lt;0,O83&lt;0),"Data issue: Negative quantity or cost",IF(AND(N83&lt;&gt;"",O83&gt;N83),"Data issue: Available exceeds owned",IF(M83="","Count needed: Missing count date",IF(TODAY()-M83&gt;'Dashboard'!$B$6,"Count needed: Stale physical count",IF(AND(T83&lt;&gt;"",MAX(T83,-T83)&gt;='Dashboard'!$B$7,MAX(T83*I83,-T83*I83)&gt;='Dashboard'!$B$8),"Quantity variance and value variance alert",IF(AND(T83&lt;&gt;"",MAX(T83,-T83)&gt;='Dashboard'!$B$7),"Quantity variance alert",IF(AND(T83&lt;&gt;"",MAX(T83*I83,-T83*I83)&gt;='Dashboard'!$B$8),"Value variance alert","OK"))))))))),"")</f>
        <v/>
      </c>
      <c r="AA83" s="25" t="n"/>
      <c r="AB83" s="30">
        <f>IFERROR(IF(OR(A83="",T83=""),"",MAX(T83*I83,-T83*I83)),"")</f>
        <v/>
      </c>
    </row>
    <row r="84">
      <c r="A84" s="24" t="n"/>
      <c r="B84" s="24" t="n"/>
      <c r="C84" s="25" t="n"/>
      <c r="D84" s="25" t="n"/>
      <c r="E84" s="25" t="n"/>
      <c r="F84" s="24" t="n"/>
      <c r="G84" s="25" t="n"/>
      <c r="H84" s="24" t="n"/>
      <c r="I84" s="26" t="n"/>
      <c r="J84" s="49" t="n"/>
      <c r="K84" s="49" t="n"/>
      <c r="L84" s="49" t="n"/>
      <c r="M84" s="28" t="n"/>
      <c r="N84" s="49" t="n"/>
      <c r="O84" s="49" t="n"/>
      <c r="P84" s="50">
        <f>IF(A84="","",IFERROR(SUMIF('Linen Transactions'!$C$6:$C$205,A84,'Linen Transactions'!$J$6:$J$205),0))</f>
        <v/>
      </c>
      <c r="Q84" s="50">
        <f>IF(A84="","",IFERROR(SUMIF('Linen Transactions'!$C$6:$C$205,A84,'Linen Transactions'!$K$6:$K$205),0))</f>
        <v/>
      </c>
      <c r="R84" s="50">
        <f>IF(A84="","",IFERROR(K84+P84,0))</f>
        <v/>
      </c>
      <c r="S84" s="50">
        <f>IF(A84="","",IFERROR(L84+Q84,0))</f>
        <v/>
      </c>
      <c r="T84" s="50">
        <f>IFERROR(IF(OR(A84="",N84=""),"",N84-R84),"")</f>
        <v/>
      </c>
      <c r="U84" s="50">
        <f>IFERROR(IF(OR(A84="",O84=""),"",O84-S84),"")</f>
        <v/>
      </c>
      <c r="V84" s="30">
        <f>IFERROR(IF(OR(A84="",N84=""),"",N84*I84),"")</f>
        <v/>
      </c>
      <c r="W84" s="50">
        <f>IFERROR(IF(OR(A84="",H84&lt;&gt;"Yes",O84=""),0,MAX(0,J84-O84)),0)</f>
        <v/>
      </c>
      <c r="X84" s="31">
        <f>IFERROR(IF(A84="","",IF(H84&lt;&gt;"Yes","Inactive",IF(O84="","Count Needed",IF(O84&lt;J84*'Dashboard'!$B$5,"Reorder","Sufficient Stock")))),"Review")</f>
        <v/>
      </c>
      <c r="Y84" s="30">
        <f>IFERROR(IF(A84="","",W84*I84),"")</f>
        <v/>
      </c>
      <c r="Z84" s="32">
        <f>IFERROR(IF(A84="","",IF(COUNTIF($A$6:$A$205,A84)&gt;1,"Data issue: Duplicate Item ID",IF(OR(I84&lt;0,J84&lt;0,K84&lt;0,L84&lt;0,N84&lt;0,O84&lt;0),"Data issue: Negative quantity or cost",IF(AND(N84&lt;&gt;"",O84&gt;N84),"Data issue: Available exceeds owned",IF(M84="","Count needed: Missing count date",IF(TODAY()-M84&gt;'Dashboard'!$B$6,"Count needed: Stale physical count",IF(AND(T84&lt;&gt;"",MAX(T84,-T84)&gt;='Dashboard'!$B$7,MAX(T84*I84,-T84*I84)&gt;='Dashboard'!$B$8),"Quantity variance and value variance alert",IF(AND(T84&lt;&gt;"",MAX(T84,-T84)&gt;='Dashboard'!$B$7),"Quantity variance alert",IF(AND(T84&lt;&gt;"",MAX(T84*I84,-T84*I84)&gt;='Dashboard'!$B$8),"Value variance alert","OK"))))))))),"")</f>
        <v/>
      </c>
      <c r="AA84" s="25" t="n"/>
      <c r="AB84" s="30">
        <f>IFERROR(IF(OR(A84="",T84=""),"",MAX(T84*I84,-T84*I84)),"")</f>
        <v/>
      </c>
    </row>
    <row r="85">
      <c r="A85" s="24" t="n"/>
      <c r="B85" s="24" t="n"/>
      <c r="C85" s="25" t="n"/>
      <c r="D85" s="25" t="n"/>
      <c r="E85" s="25" t="n"/>
      <c r="F85" s="24" t="n"/>
      <c r="G85" s="25" t="n"/>
      <c r="H85" s="24" t="n"/>
      <c r="I85" s="26" t="n"/>
      <c r="J85" s="49" t="n"/>
      <c r="K85" s="49" t="n"/>
      <c r="L85" s="49" t="n"/>
      <c r="M85" s="28" t="n"/>
      <c r="N85" s="49" t="n"/>
      <c r="O85" s="49" t="n"/>
      <c r="P85" s="50">
        <f>IF(A85="","",IFERROR(SUMIF('Linen Transactions'!$C$6:$C$205,A85,'Linen Transactions'!$J$6:$J$205),0))</f>
        <v/>
      </c>
      <c r="Q85" s="50">
        <f>IF(A85="","",IFERROR(SUMIF('Linen Transactions'!$C$6:$C$205,A85,'Linen Transactions'!$K$6:$K$205),0))</f>
        <v/>
      </c>
      <c r="R85" s="50">
        <f>IF(A85="","",IFERROR(K85+P85,0))</f>
        <v/>
      </c>
      <c r="S85" s="50">
        <f>IF(A85="","",IFERROR(L85+Q85,0))</f>
        <v/>
      </c>
      <c r="T85" s="50">
        <f>IFERROR(IF(OR(A85="",N85=""),"",N85-R85),"")</f>
        <v/>
      </c>
      <c r="U85" s="50">
        <f>IFERROR(IF(OR(A85="",O85=""),"",O85-S85),"")</f>
        <v/>
      </c>
      <c r="V85" s="30">
        <f>IFERROR(IF(OR(A85="",N85=""),"",N85*I85),"")</f>
        <v/>
      </c>
      <c r="W85" s="50">
        <f>IFERROR(IF(OR(A85="",H85&lt;&gt;"Yes",O85=""),0,MAX(0,J85-O85)),0)</f>
        <v/>
      </c>
      <c r="X85" s="31">
        <f>IFERROR(IF(A85="","",IF(H85&lt;&gt;"Yes","Inactive",IF(O85="","Count Needed",IF(O85&lt;J85*'Dashboard'!$B$5,"Reorder","Sufficient Stock")))),"Review")</f>
        <v/>
      </c>
      <c r="Y85" s="30">
        <f>IFERROR(IF(A85="","",W85*I85),"")</f>
        <v/>
      </c>
      <c r="Z85" s="32">
        <f>IFERROR(IF(A85="","",IF(COUNTIF($A$6:$A$205,A85)&gt;1,"Data issue: Duplicate Item ID",IF(OR(I85&lt;0,J85&lt;0,K85&lt;0,L85&lt;0,N85&lt;0,O85&lt;0),"Data issue: Negative quantity or cost",IF(AND(N85&lt;&gt;"",O85&gt;N85),"Data issue: Available exceeds owned",IF(M85="","Count needed: Missing count date",IF(TODAY()-M85&gt;'Dashboard'!$B$6,"Count needed: Stale physical count",IF(AND(T85&lt;&gt;"",MAX(T85,-T85)&gt;='Dashboard'!$B$7,MAX(T85*I85,-T85*I85)&gt;='Dashboard'!$B$8),"Quantity variance and value variance alert",IF(AND(T85&lt;&gt;"",MAX(T85,-T85)&gt;='Dashboard'!$B$7),"Quantity variance alert",IF(AND(T85&lt;&gt;"",MAX(T85*I85,-T85*I85)&gt;='Dashboard'!$B$8),"Value variance alert","OK"))))))))),"")</f>
        <v/>
      </c>
      <c r="AA85" s="25" t="n"/>
      <c r="AB85" s="30">
        <f>IFERROR(IF(OR(A85="",T85=""),"",MAX(T85*I85,-T85*I85)),"")</f>
        <v/>
      </c>
    </row>
    <row r="86">
      <c r="A86" s="24" t="n"/>
      <c r="B86" s="24" t="n"/>
      <c r="C86" s="25" t="n"/>
      <c r="D86" s="25" t="n"/>
      <c r="E86" s="25" t="n"/>
      <c r="F86" s="24" t="n"/>
      <c r="G86" s="25" t="n"/>
      <c r="H86" s="24" t="n"/>
      <c r="I86" s="26" t="n"/>
      <c r="J86" s="49" t="n"/>
      <c r="K86" s="49" t="n"/>
      <c r="L86" s="49" t="n"/>
      <c r="M86" s="28" t="n"/>
      <c r="N86" s="49" t="n"/>
      <c r="O86" s="49" t="n"/>
      <c r="P86" s="50">
        <f>IF(A86="","",IFERROR(SUMIF('Linen Transactions'!$C$6:$C$205,A86,'Linen Transactions'!$J$6:$J$205),0))</f>
        <v/>
      </c>
      <c r="Q86" s="50">
        <f>IF(A86="","",IFERROR(SUMIF('Linen Transactions'!$C$6:$C$205,A86,'Linen Transactions'!$K$6:$K$205),0))</f>
        <v/>
      </c>
      <c r="R86" s="50">
        <f>IF(A86="","",IFERROR(K86+P86,0))</f>
        <v/>
      </c>
      <c r="S86" s="50">
        <f>IF(A86="","",IFERROR(L86+Q86,0))</f>
        <v/>
      </c>
      <c r="T86" s="50">
        <f>IFERROR(IF(OR(A86="",N86=""),"",N86-R86),"")</f>
        <v/>
      </c>
      <c r="U86" s="50">
        <f>IFERROR(IF(OR(A86="",O86=""),"",O86-S86),"")</f>
        <v/>
      </c>
      <c r="V86" s="30">
        <f>IFERROR(IF(OR(A86="",N86=""),"",N86*I86),"")</f>
        <v/>
      </c>
      <c r="W86" s="50">
        <f>IFERROR(IF(OR(A86="",H86&lt;&gt;"Yes",O86=""),0,MAX(0,J86-O86)),0)</f>
        <v/>
      </c>
      <c r="X86" s="31">
        <f>IFERROR(IF(A86="","",IF(H86&lt;&gt;"Yes","Inactive",IF(O86="","Count Needed",IF(O86&lt;J86*'Dashboard'!$B$5,"Reorder","Sufficient Stock")))),"Review")</f>
        <v/>
      </c>
      <c r="Y86" s="30">
        <f>IFERROR(IF(A86="","",W86*I86),"")</f>
        <v/>
      </c>
      <c r="Z86" s="32">
        <f>IFERROR(IF(A86="","",IF(COUNTIF($A$6:$A$205,A86)&gt;1,"Data issue: Duplicate Item ID",IF(OR(I86&lt;0,J86&lt;0,K86&lt;0,L86&lt;0,N86&lt;0,O86&lt;0),"Data issue: Negative quantity or cost",IF(AND(N86&lt;&gt;"",O86&gt;N86),"Data issue: Available exceeds owned",IF(M86="","Count needed: Missing count date",IF(TODAY()-M86&gt;'Dashboard'!$B$6,"Count needed: Stale physical count",IF(AND(T86&lt;&gt;"",MAX(T86,-T86)&gt;='Dashboard'!$B$7,MAX(T86*I86,-T86*I86)&gt;='Dashboard'!$B$8),"Quantity variance and value variance alert",IF(AND(T86&lt;&gt;"",MAX(T86,-T86)&gt;='Dashboard'!$B$7),"Quantity variance alert",IF(AND(T86&lt;&gt;"",MAX(T86*I86,-T86*I86)&gt;='Dashboard'!$B$8),"Value variance alert","OK"))))))))),"")</f>
        <v/>
      </c>
      <c r="AA86" s="25" t="n"/>
      <c r="AB86" s="30">
        <f>IFERROR(IF(OR(A86="",T86=""),"",MAX(T86*I86,-T86*I86)),"")</f>
        <v/>
      </c>
    </row>
    <row r="87">
      <c r="A87" s="24" t="n"/>
      <c r="B87" s="24" t="n"/>
      <c r="C87" s="25" t="n"/>
      <c r="D87" s="25" t="n"/>
      <c r="E87" s="25" t="n"/>
      <c r="F87" s="24" t="n"/>
      <c r="G87" s="25" t="n"/>
      <c r="H87" s="24" t="n"/>
      <c r="I87" s="26" t="n"/>
      <c r="J87" s="49" t="n"/>
      <c r="K87" s="49" t="n"/>
      <c r="L87" s="49" t="n"/>
      <c r="M87" s="28" t="n"/>
      <c r="N87" s="49" t="n"/>
      <c r="O87" s="49" t="n"/>
      <c r="P87" s="50">
        <f>IF(A87="","",IFERROR(SUMIF('Linen Transactions'!$C$6:$C$205,A87,'Linen Transactions'!$J$6:$J$205),0))</f>
        <v/>
      </c>
      <c r="Q87" s="50">
        <f>IF(A87="","",IFERROR(SUMIF('Linen Transactions'!$C$6:$C$205,A87,'Linen Transactions'!$K$6:$K$205),0))</f>
        <v/>
      </c>
      <c r="R87" s="50">
        <f>IF(A87="","",IFERROR(K87+P87,0))</f>
        <v/>
      </c>
      <c r="S87" s="50">
        <f>IF(A87="","",IFERROR(L87+Q87,0))</f>
        <v/>
      </c>
      <c r="T87" s="50">
        <f>IFERROR(IF(OR(A87="",N87=""),"",N87-R87),"")</f>
        <v/>
      </c>
      <c r="U87" s="50">
        <f>IFERROR(IF(OR(A87="",O87=""),"",O87-S87),"")</f>
        <v/>
      </c>
      <c r="V87" s="30">
        <f>IFERROR(IF(OR(A87="",N87=""),"",N87*I87),"")</f>
        <v/>
      </c>
      <c r="W87" s="50">
        <f>IFERROR(IF(OR(A87="",H87&lt;&gt;"Yes",O87=""),0,MAX(0,J87-O87)),0)</f>
        <v/>
      </c>
      <c r="X87" s="31">
        <f>IFERROR(IF(A87="","",IF(H87&lt;&gt;"Yes","Inactive",IF(O87="","Count Needed",IF(O87&lt;J87*'Dashboard'!$B$5,"Reorder","Sufficient Stock")))),"Review")</f>
        <v/>
      </c>
      <c r="Y87" s="30">
        <f>IFERROR(IF(A87="","",W87*I87),"")</f>
        <v/>
      </c>
      <c r="Z87" s="32">
        <f>IFERROR(IF(A87="","",IF(COUNTIF($A$6:$A$205,A87)&gt;1,"Data issue: Duplicate Item ID",IF(OR(I87&lt;0,J87&lt;0,K87&lt;0,L87&lt;0,N87&lt;0,O87&lt;0),"Data issue: Negative quantity or cost",IF(AND(N87&lt;&gt;"",O87&gt;N87),"Data issue: Available exceeds owned",IF(M87="","Count needed: Missing count date",IF(TODAY()-M87&gt;'Dashboard'!$B$6,"Count needed: Stale physical count",IF(AND(T87&lt;&gt;"",MAX(T87,-T87)&gt;='Dashboard'!$B$7,MAX(T87*I87,-T87*I87)&gt;='Dashboard'!$B$8),"Quantity variance and value variance alert",IF(AND(T87&lt;&gt;"",MAX(T87,-T87)&gt;='Dashboard'!$B$7),"Quantity variance alert",IF(AND(T87&lt;&gt;"",MAX(T87*I87,-T87*I87)&gt;='Dashboard'!$B$8),"Value variance alert","OK"))))))))),"")</f>
        <v/>
      </c>
      <c r="AA87" s="25" t="n"/>
      <c r="AB87" s="30">
        <f>IFERROR(IF(OR(A87="",T87=""),"",MAX(T87*I87,-T87*I87)),"")</f>
        <v/>
      </c>
    </row>
    <row r="88">
      <c r="A88" s="24" t="n"/>
      <c r="B88" s="24" t="n"/>
      <c r="C88" s="25" t="n"/>
      <c r="D88" s="25" t="n"/>
      <c r="E88" s="25" t="n"/>
      <c r="F88" s="24" t="n"/>
      <c r="G88" s="25" t="n"/>
      <c r="H88" s="24" t="n"/>
      <c r="I88" s="26" t="n"/>
      <c r="J88" s="49" t="n"/>
      <c r="K88" s="49" t="n"/>
      <c r="L88" s="49" t="n"/>
      <c r="M88" s="28" t="n"/>
      <c r="N88" s="49" t="n"/>
      <c r="O88" s="49" t="n"/>
      <c r="P88" s="50">
        <f>IF(A88="","",IFERROR(SUMIF('Linen Transactions'!$C$6:$C$205,A88,'Linen Transactions'!$J$6:$J$205),0))</f>
        <v/>
      </c>
      <c r="Q88" s="50">
        <f>IF(A88="","",IFERROR(SUMIF('Linen Transactions'!$C$6:$C$205,A88,'Linen Transactions'!$K$6:$K$205),0))</f>
        <v/>
      </c>
      <c r="R88" s="50">
        <f>IF(A88="","",IFERROR(K88+P88,0))</f>
        <v/>
      </c>
      <c r="S88" s="50">
        <f>IF(A88="","",IFERROR(L88+Q88,0))</f>
        <v/>
      </c>
      <c r="T88" s="50">
        <f>IFERROR(IF(OR(A88="",N88=""),"",N88-R88),"")</f>
        <v/>
      </c>
      <c r="U88" s="50">
        <f>IFERROR(IF(OR(A88="",O88=""),"",O88-S88),"")</f>
        <v/>
      </c>
      <c r="V88" s="30">
        <f>IFERROR(IF(OR(A88="",N88=""),"",N88*I88),"")</f>
        <v/>
      </c>
      <c r="W88" s="50">
        <f>IFERROR(IF(OR(A88="",H88&lt;&gt;"Yes",O88=""),0,MAX(0,J88-O88)),0)</f>
        <v/>
      </c>
      <c r="X88" s="31">
        <f>IFERROR(IF(A88="","",IF(H88&lt;&gt;"Yes","Inactive",IF(O88="","Count Needed",IF(O88&lt;J88*'Dashboard'!$B$5,"Reorder","Sufficient Stock")))),"Review")</f>
        <v/>
      </c>
      <c r="Y88" s="30">
        <f>IFERROR(IF(A88="","",W88*I88),"")</f>
        <v/>
      </c>
      <c r="Z88" s="32">
        <f>IFERROR(IF(A88="","",IF(COUNTIF($A$6:$A$205,A88)&gt;1,"Data issue: Duplicate Item ID",IF(OR(I88&lt;0,J88&lt;0,K88&lt;0,L88&lt;0,N88&lt;0,O88&lt;0),"Data issue: Negative quantity or cost",IF(AND(N88&lt;&gt;"",O88&gt;N88),"Data issue: Available exceeds owned",IF(M88="","Count needed: Missing count date",IF(TODAY()-M88&gt;'Dashboard'!$B$6,"Count needed: Stale physical count",IF(AND(T88&lt;&gt;"",MAX(T88,-T88)&gt;='Dashboard'!$B$7,MAX(T88*I88,-T88*I88)&gt;='Dashboard'!$B$8),"Quantity variance and value variance alert",IF(AND(T88&lt;&gt;"",MAX(T88,-T88)&gt;='Dashboard'!$B$7),"Quantity variance alert",IF(AND(T88&lt;&gt;"",MAX(T88*I88,-T88*I88)&gt;='Dashboard'!$B$8),"Value variance alert","OK"))))))))),"")</f>
        <v/>
      </c>
      <c r="AA88" s="25" t="n"/>
      <c r="AB88" s="30">
        <f>IFERROR(IF(OR(A88="",T88=""),"",MAX(T88*I88,-T88*I88)),"")</f>
        <v/>
      </c>
    </row>
    <row r="89">
      <c r="A89" s="24" t="n"/>
      <c r="B89" s="24" t="n"/>
      <c r="C89" s="25" t="n"/>
      <c r="D89" s="25" t="n"/>
      <c r="E89" s="25" t="n"/>
      <c r="F89" s="24" t="n"/>
      <c r="G89" s="25" t="n"/>
      <c r="H89" s="24" t="n"/>
      <c r="I89" s="26" t="n"/>
      <c r="J89" s="49" t="n"/>
      <c r="K89" s="49" t="n"/>
      <c r="L89" s="49" t="n"/>
      <c r="M89" s="28" t="n"/>
      <c r="N89" s="49" t="n"/>
      <c r="O89" s="49" t="n"/>
      <c r="P89" s="50">
        <f>IF(A89="","",IFERROR(SUMIF('Linen Transactions'!$C$6:$C$205,A89,'Linen Transactions'!$J$6:$J$205),0))</f>
        <v/>
      </c>
      <c r="Q89" s="50">
        <f>IF(A89="","",IFERROR(SUMIF('Linen Transactions'!$C$6:$C$205,A89,'Linen Transactions'!$K$6:$K$205),0))</f>
        <v/>
      </c>
      <c r="R89" s="50">
        <f>IF(A89="","",IFERROR(K89+P89,0))</f>
        <v/>
      </c>
      <c r="S89" s="50">
        <f>IF(A89="","",IFERROR(L89+Q89,0))</f>
        <v/>
      </c>
      <c r="T89" s="50">
        <f>IFERROR(IF(OR(A89="",N89=""),"",N89-R89),"")</f>
        <v/>
      </c>
      <c r="U89" s="50">
        <f>IFERROR(IF(OR(A89="",O89=""),"",O89-S89),"")</f>
        <v/>
      </c>
      <c r="V89" s="30">
        <f>IFERROR(IF(OR(A89="",N89=""),"",N89*I89),"")</f>
        <v/>
      </c>
      <c r="W89" s="50">
        <f>IFERROR(IF(OR(A89="",H89&lt;&gt;"Yes",O89=""),0,MAX(0,J89-O89)),0)</f>
        <v/>
      </c>
      <c r="X89" s="31">
        <f>IFERROR(IF(A89="","",IF(H89&lt;&gt;"Yes","Inactive",IF(O89="","Count Needed",IF(O89&lt;J89*'Dashboard'!$B$5,"Reorder","Sufficient Stock")))),"Review")</f>
        <v/>
      </c>
      <c r="Y89" s="30">
        <f>IFERROR(IF(A89="","",W89*I89),"")</f>
        <v/>
      </c>
      <c r="Z89" s="32">
        <f>IFERROR(IF(A89="","",IF(COUNTIF($A$6:$A$205,A89)&gt;1,"Data issue: Duplicate Item ID",IF(OR(I89&lt;0,J89&lt;0,K89&lt;0,L89&lt;0,N89&lt;0,O89&lt;0),"Data issue: Negative quantity or cost",IF(AND(N89&lt;&gt;"",O89&gt;N89),"Data issue: Available exceeds owned",IF(M89="","Count needed: Missing count date",IF(TODAY()-M89&gt;'Dashboard'!$B$6,"Count needed: Stale physical count",IF(AND(T89&lt;&gt;"",MAX(T89,-T89)&gt;='Dashboard'!$B$7,MAX(T89*I89,-T89*I89)&gt;='Dashboard'!$B$8),"Quantity variance and value variance alert",IF(AND(T89&lt;&gt;"",MAX(T89,-T89)&gt;='Dashboard'!$B$7),"Quantity variance alert",IF(AND(T89&lt;&gt;"",MAX(T89*I89,-T89*I89)&gt;='Dashboard'!$B$8),"Value variance alert","OK"))))))))),"")</f>
        <v/>
      </c>
      <c r="AA89" s="25" t="n"/>
      <c r="AB89" s="30">
        <f>IFERROR(IF(OR(A89="",T89=""),"",MAX(T89*I89,-T89*I89)),"")</f>
        <v/>
      </c>
    </row>
    <row r="90">
      <c r="A90" s="24" t="n"/>
      <c r="B90" s="24" t="n"/>
      <c r="C90" s="25" t="n"/>
      <c r="D90" s="25" t="n"/>
      <c r="E90" s="25" t="n"/>
      <c r="F90" s="24" t="n"/>
      <c r="G90" s="25" t="n"/>
      <c r="H90" s="24" t="n"/>
      <c r="I90" s="26" t="n"/>
      <c r="J90" s="49" t="n"/>
      <c r="K90" s="49" t="n"/>
      <c r="L90" s="49" t="n"/>
      <c r="M90" s="28" t="n"/>
      <c r="N90" s="49" t="n"/>
      <c r="O90" s="49" t="n"/>
      <c r="P90" s="50">
        <f>IF(A90="","",IFERROR(SUMIF('Linen Transactions'!$C$6:$C$205,A90,'Linen Transactions'!$J$6:$J$205),0))</f>
        <v/>
      </c>
      <c r="Q90" s="50">
        <f>IF(A90="","",IFERROR(SUMIF('Linen Transactions'!$C$6:$C$205,A90,'Linen Transactions'!$K$6:$K$205),0))</f>
        <v/>
      </c>
      <c r="R90" s="50">
        <f>IF(A90="","",IFERROR(K90+P90,0))</f>
        <v/>
      </c>
      <c r="S90" s="50">
        <f>IF(A90="","",IFERROR(L90+Q90,0))</f>
        <v/>
      </c>
      <c r="T90" s="50">
        <f>IFERROR(IF(OR(A90="",N90=""),"",N90-R90),"")</f>
        <v/>
      </c>
      <c r="U90" s="50">
        <f>IFERROR(IF(OR(A90="",O90=""),"",O90-S90),"")</f>
        <v/>
      </c>
      <c r="V90" s="30">
        <f>IFERROR(IF(OR(A90="",N90=""),"",N90*I90),"")</f>
        <v/>
      </c>
      <c r="W90" s="50">
        <f>IFERROR(IF(OR(A90="",H90&lt;&gt;"Yes",O90=""),0,MAX(0,J90-O90)),0)</f>
        <v/>
      </c>
      <c r="X90" s="31">
        <f>IFERROR(IF(A90="","",IF(H90&lt;&gt;"Yes","Inactive",IF(O90="","Count Needed",IF(O90&lt;J90*'Dashboard'!$B$5,"Reorder","Sufficient Stock")))),"Review")</f>
        <v/>
      </c>
      <c r="Y90" s="30">
        <f>IFERROR(IF(A90="","",W90*I90),"")</f>
        <v/>
      </c>
      <c r="Z90" s="32">
        <f>IFERROR(IF(A90="","",IF(COUNTIF($A$6:$A$205,A90)&gt;1,"Data issue: Duplicate Item ID",IF(OR(I90&lt;0,J90&lt;0,K90&lt;0,L90&lt;0,N90&lt;0,O90&lt;0),"Data issue: Negative quantity or cost",IF(AND(N90&lt;&gt;"",O90&gt;N90),"Data issue: Available exceeds owned",IF(M90="","Count needed: Missing count date",IF(TODAY()-M90&gt;'Dashboard'!$B$6,"Count needed: Stale physical count",IF(AND(T90&lt;&gt;"",MAX(T90,-T90)&gt;='Dashboard'!$B$7,MAX(T90*I90,-T90*I90)&gt;='Dashboard'!$B$8),"Quantity variance and value variance alert",IF(AND(T90&lt;&gt;"",MAX(T90,-T90)&gt;='Dashboard'!$B$7),"Quantity variance alert",IF(AND(T90&lt;&gt;"",MAX(T90*I90,-T90*I90)&gt;='Dashboard'!$B$8),"Value variance alert","OK"))))))))),"")</f>
        <v/>
      </c>
      <c r="AA90" s="25" t="n"/>
      <c r="AB90" s="30">
        <f>IFERROR(IF(OR(A90="",T90=""),"",MAX(T90*I90,-T90*I90)),"")</f>
        <v/>
      </c>
    </row>
    <row r="91">
      <c r="A91" s="24" t="n"/>
      <c r="B91" s="24" t="n"/>
      <c r="C91" s="25" t="n"/>
      <c r="D91" s="25" t="n"/>
      <c r="E91" s="25" t="n"/>
      <c r="F91" s="24" t="n"/>
      <c r="G91" s="25" t="n"/>
      <c r="H91" s="24" t="n"/>
      <c r="I91" s="26" t="n"/>
      <c r="J91" s="49" t="n"/>
      <c r="K91" s="49" t="n"/>
      <c r="L91" s="49" t="n"/>
      <c r="M91" s="28" t="n"/>
      <c r="N91" s="49" t="n"/>
      <c r="O91" s="49" t="n"/>
      <c r="P91" s="50">
        <f>IF(A91="","",IFERROR(SUMIF('Linen Transactions'!$C$6:$C$205,A91,'Linen Transactions'!$J$6:$J$205),0))</f>
        <v/>
      </c>
      <c r="Q91" s="50">
        <f>IF(A91="","",IFERROR(SUMIF('Linen Transactions'!$C$6:$C$205,A91,'Linen Transactions'!$K$6:$K$205),0))</f>
        <v/>
      </c>
      <c r="R91" s="50">
        <f>IF(A91="","",IFERROR(K91+P91,0))</f>
        <v/>
      </c>
      <c r="S91" s="50">
        <f>IF(A91="","",IFERROR(L91+Q91,0))</f>
        <v/>
      </c>
      <c r="T91" s="50">
        <f>IFERROR(IF(OR(A91="",N91=""),"",N91-R91),"")</f>
        <v/>
      </c>
      <c r="U91" s="50">
        <f>IFERROR(IF(OR(A91="",O91=""),"",O91-S91),"")</f>
        <v/>
      </c>
      <c r="V91" s="30">
        <f>IFERROR(IF(OR(A91="",N91=""),"",N91*I91),"")</f>
        <v/>
      </c>
      <c r="W91" s="50">
        <f>IFERROR(IF(OR(A91="",H91&lt;&gt;"Yes",O91=""),0,MAX(0,J91-O91)),0)</f>
        <v/>
      </c>
      <c r="X91" s="31">
        <f>IFERROR(IF(A91="","",IF(H91&lt;&gt;"Yes","Inactive",IF(O91="","Count Needed",IF(O91&lt;J91*'Dashboard'!$B$5,"Reorder","Sufficient Stock")))),"Review")</f>
        <v/>
      </c>
      <c r="Y91" s="30">
        <f>IFERROR(IF(A91="","",W91*I91),"")</f>
        <v/>
      </c>
      <c r="Z91" s="32">
        <f>IFERROR(IF(A91="","",IF(COUNTIF($A$6:$A$205,A91)&gt;1,"Data issue: Duplicate Item ID",IF(OR(I91&lt;0,J91&lt;0,K91&lt;0,L91&lt;0,N91&lt;0,O91&lt;0),"Data issue: Negative quantity or cost",IF(AND(N91&lt;&gt;"",O91&gt;N91),"Data issue: Available exceeds owned",IF(M91="","Count needed: Missing count date",IF(TODAY()-M91&gt;'Dashboard'!$B$6,"Count needed: Stale physical count",IF(AND(T91&lt;&gt;"",MAX(T91,-T91)&gt;='Dashboard'!$B$7,MAX(T91*I91,-T91*I91)&gt;='Dashboard'!$B$8),"Quantity variance and value variance alert",IF(AND(T91&lt;&gt;"",MAX(T91,-T91)&gt;='Dashboard'!$B$7),"Quantity variance alert",IF(AND(T91&lt;&gt;"",MAX(T91*I91,-T91*I91)&gt;='Dashboard'!$B$8),"Value variance alert","OK"))))))))),"")</f>
        <v/>
      </c>
      <c r="AA91" s="25" t="n"/>
      <c r="AB91" s="30">
        <f>IFERROR(IF(OR(A91="",T91=""),"",MAX(T91*I91,-T91*I91)),"")</f>
        <v/>
      </c>
    </row>
    <row r="92">
      <c r="A92" s="24" t="n"/>
      <c r="B92" s="24" t="n"/>
      <c r="C92" s="25" t="n"/>
      <c r="D92" s="25" t="n"/>
      <c r="E92" s="25" t="n"/>
      <c r="F92" s="24" t="n"/>
      <c r="G92" s="25" t="n"/>
      <c r="H92" s="24" t="n"/>
      <c r="I92" s="26" t="n"/>
      <c r="J92" s="49" t="n"/>
      <c r="K92" s="49" t="n"/>
      <c r="L92" s="49" t="n"/>
      <c r="M92" s="28" t="n"/>
      <c r="N92" s="49" t="n"/>
      <c r="O92" s="49" t="n"/>
      <c r="P92" s="50">
        <f>IF(A92="","",IFERROR(SUMIF('Linen Transactions'!$C$6:$C$205,A92,'Linen Transactions'!$J$6:$J$205),0))</f>
        <v/>
      </c>
      <c r="Q92" s="50">
        <f>IF(A92="","",IFERROR(SUMIF('Linen Transactions'!$C$6:$C$205,A92,'Linen Transactions'!$K$6:$K$205),0))</f>
        <v/>
      </c>
      <c r="R92" s="50">
        <f>IF(A92="","",IFERROR(K92+P92,0))</f>
        <v/>
      </c>
      <c r="S92" s="50">
        <f>IF(A92="","",IFERROR(L92+Q92,0))</f>
        <v/>
      </c>
      <c r="T92" s="50">
        <f>IFERROR(IF(OR(A92="",N92=""),"",N92-R92),"")</f>
        <v/>
      </c>
      <c r="U92" s="50">
        <f>IFERROR(IF(OR(A92="",O92=""),"",O92-S92),"")</f>
        <v/>
      </c>
      <c r="V92" s="30">
        <f>IFERROR(IF(OR(A92="",N92=""),"",N92*I92),"")</f>
        <v/>
      </c>
      <c r="W92" s="50">
        <f>IFERROR(IF(OR(A92="",H92&lt;&gt;"Yes",O92=""),0,MAX(0,J92-O92)),0)</f>
        <v/>
      </c>
      <c r="X92" s="31">
        <f>IFERROR(IF(A92="","",IF(H92&lt;&gt;"Yes","Inactive",IF(O92="","Count Needed",IF(O92&lt;J92*'Dashboard'!$B$5,"Reorder","Sufficient Stock")))),"Review")</f>
        <v/>
      </c>
      <c r="Y92" s="30">
        <f>IFERROR(IF(A92="","",W92*I92),"")</f>
        <v/>
      </c>
      <c r="Z92" s="32">
        <f>IFERROR(IF(A92="","",IF(COUNTIF($A$6:$A$205,A92)&gt;1,"Data issue: Duplicate Item ID",IF(OR(I92&lt;0,J92&lt;0,K92&lt;0,L92&lt;0,N92&lt;0,O92&lt;0),"Data issue: Negative quantity or cost",IF(AND(N92&lt;&gt;"",O92&gt;N92),"Data issue: Available exceeds owned",IF(M92="","Count needed: Missing count date",IF(TODAY()-M92&gt;'Dashboard'!$B$6,"Count needed: Stale physical count",IF(AND(T92&lt;&gt;"",MAX(T92,-T92)&gt;='Dashboard'!$B$7,MAX(T92*I92,-T92*I92)&gt;='Dashboard'!$B$8),"Quantity variance and value variance alert",IF(AND(T92&lt;&gt;"",MAX(T92,-T92)&gt;='Dashboard'!$B$7),"Quantity variance alert",IF(AND(T92&lt;&gt;"",MAX(T92*I92,-T92*I92)&gt;='Dashboard'!$B$8),"Value variance alert","OK"))))))))),"")</f>
        <v/>
      </c>
      <c r="AA92" s="25" t="n"/>
      <c r="AB92" s="30">
        <f>IFERROR(IF(OR(A92="",T92=""),"",MAX(T92*I92,-T92*I92)),"")</f>
        <v/>
      </c>
    </row>
    <row r="93">
      <c r="A93" s="24" t="n"/>
      <c r="B93" s="24" t="n"/>
      <c r="C93" s="25" t="n"/>
      <c r="D93" s="25" t="n"/>
      <c r="E93" s="25" t="n"/>
      <c r="F93" s="24" t="n"/>
      <c r="G93" s="25" t="n"/>
      <c r="H93" s="24" t="n"/>
      <c r="I93" s="26" t="n"/>
      <c r="J93" s="49" t="n"/>
      <c r="K93" s="49" t="n"/>
      <c r="L93" s="49" t="n"/>
      <c r="M93" s="28" t="n"/>
      <c r="N93" s="49" t="n"/>
      <c r="O93" s="49" t="n"/>
      <c r="P93" s="50">
        <f>IF(A93="","",IFERROR(SUMIF('Linen Transactions'!$C$6:$C$205,A93,'Linen Transactions'!$J$6:$J$205),0))</f>
        <v/>
      </c>
      <c r="Q93" s="50">
        <f>IF(A93="","",IFERROR(SUMIF('Linen Transactions'!$C$6:$C$205,A93,'Linen Transactions'!$K$6:$K$205),0))</f>
        <v/>
      </c>
      <c r="R93" s="50">
        <f>IF(A93="","",IFERROR(K93+P93,0))</f>
        <v/>
      </c>
      <c r="S93" s="50">
        <f>IF(A93="","",IFERROR(L93+Q93,0))</f>
        <v/>
      </c>
      <c r="T93" s="50">
        <f>IFERROR(IF(OR(A93="",N93=""),"",N93-R93),"")</f>
        <v/>
      </c>
      <c r="U93" s="50">
        <f>IFERROR(IF(OR(A93="",O93=""),"",O93-S93),"")</f>
        <v/>
      </c>
      <c r="V93" s="30">
        <f>IFERROR(IF(OR(A93="",N93=""),"",N93*I93),"")</f>
        <v/>
      </c>
      <c r="W93" s="50">
        <f>IFERROR(IF(OR(A93="",H93&lt;&gt;"Yes",O93=""),0,MAX(0,J93-O93)),0)</f>
        <v/>
      </c>
      <c r="X93" s="31">
        <f>IFERROR(IF(A93="","",IF(H93&lt;&gt;"Yes","Inactive",IF(O93="","Count Needed",IF(O93&lt;J93*'Dashboard'!$B$5,"Reorder","Sufficient Stock")))),"Review")</f>
        <v/>
      </c>
      <c r="Y93" s="30">
        <f>IFERROR(IF(A93="","",W93*I93),"")</f>
        <v/>
      </c>
      <c r="Z93" s="32">
        <f>IFERROR(IF(A93="","",IF(COUNTIF($A$6:$A$205,A93)&gt;1,"Data issue: Duplicate Item ID",IF(OR(I93&lt;0,J93&lt;0,K93&lt;0,L93&lt;0,N93&lt;0,O93&lt;0),"Data issue: Negative quantity or cost",IF(AND(N93&lt;&gt;"",O93&gt;N93),"Data issue: Available exceeds owned",IF(M93="","Count needed: Missing count date",IF(TODAY()-M93&gt;'Dashboard'!$B$6,"Count needed: Stale physical count",IF(AND(T93&lt;&gt;"",MAX(T93,-T93)&gt;='Dashboard'!$B$7,MAX(T93*I93,-T93*I93)&gt;='Dashboard'!$B$8),"Quantity variance and value variance alert",IF(AND(T93&lt;&gt;"",MAX(T93,-T93)&gt;='Dashboard'!$B$7),"Quantity variance alert",IF(AND(T93&lt;&gt;"",MAX(T93*I93,-T93*I93)&gt;='Dashboard'!$B$8),"Value variance alert","OK"))))))))),"")</f>
        <v/>
      </c>
      <c r="AA93" s="25" t="n"/>
      <c r="AB93" s="30">
        <f>IFERROR(IF(OR(A93="",T93=""),"",MAX(T93*I93,-T93*I93)),"")</f>
        <v/>
      </c>
    </row>
    <row r="94">
      <c r="A94" s="24" t="n"/>
      <c r="B94" s="24" t="n"/>
      <c r="C94" s="25" t="n"/>
      <c r="D94" s="25" t="n"/>
      <c r="E94" s="25" t="n"/>
      <c r="F94" s="24" t="n"/>
      <c r="G94" s="25" t="n"/>
      <c r="H94" s="24" t="n"/>
      <c r="I94" s="26" t="n"/>
      <c r="J94" s="49" t="n"/>
      <c r="K94" s="49" t="n"/>
      <c r="L94" s="49" t="n"/>
      <c r="M94" s="28" t="n"/>
      <c r="N94" s="49" t="n"/>
      <c r="O94" s="49" t="n"/>
      <c r="P94" s="50">
        <f>IF(A94="","",IFERROR(SUMIF('Linen Transactions'!$C$6:$C$205,A94,'Linen Transactions'!$J$6:$J$205),0))</f>
        <v/>
      </c>
      <c r="Q94" s="50">
        <f>IF(A94="","",IFERROR(SUMIF('Linen Transactions'!$C$6:$C$205,A94,'Linen Transactions'!$K$6:$K$205),0))</f>
        <v/>
      </c>
      <c r="R94" s="50">
        <f>IF(A94="","",IFERROR(K94+P94,0))</f>
        <v/>
      </c>
      <c r="S94" s="50">
        <f>IF(A94="","",IFERROR(L94+Q94,0))</f>
        <v/>
      </c>
      <c r="T94" s="50">
        <f>IFERROR(IF(OR(A94="",N94=""),"",N94-R94),"")</f>
        <v/>
      </c>
      <c r="U94" s="50">
        <f>IFERROR(IF(OR(A94="",O94=""),"",O94-S94),"")</f>
        <v/>
      </c>
      <c r="V94" s="30">
        <f>IFERROR(IF(OR(A94="",N94=""),"",N94*I94),"")</f>
        <v/>
      </c>
      <c r="W94" s="50">
        <f>IFERROR(IF(OR(A94="",H94&lt;&gt;"Yes",O94=""),0,MAX(0,J94-O94)),0)</f>
        <v/>
      </c>
      <c r="X94" s="31">
        <f>IFERROR(IF(A94="","",IF(H94&lt;&gt;"Yes","Inactive",IF(O94="","Count Needed",IF(O94&lt;J94*'Dashboard'!$B$5,"Reorder","Sufficient Stock")))),"Review")</f>
        <v/>
      </c>
      <c r="Y94" s="30">
        <f>IFERROR(IF(A94="","",W94*I94),"")</f>
        <v/>
      </c>
      <c r="Z94" s="32">
        <f>IFERROR(IF(A94="","",IF(COUNTIF($A$6:$A$205,A94)&gt;1,"Data issue: Duplicate Item ID",IF(OR(I94&lt;0,J94&lt;0,K94&lt;0,L94&lt;0,N94&lt;0,O94&lt;0),"Data issue: Negative quantity or cost",IF(AND(N94&lt;&gt;"",O94&gt;N94),"Data issue: Available exceeds owned",IF(M94="","Count needed: Missing count date",IF(TODAY()-M94&gt;'Dashboard'!$B$6,"Count needed: Stale physical count",IF(AND(T94&lt;&gt;"",MAX(T94,-T94)&gt;='Dashboard'!$B$7,MAX(T94*I94,-T94*I94)&gt;='Dashboard'!$B$8),"Quantity variance and value variance alert",IF(AND(T94&lt;&gt;"",MAX(T94,-T94)&gt;='Dashboard'!$B$7),"Quantity variance alert",IF(AND(T94&lt;&gt;"",MAX(T94*I94,-T94*I94)&gt;='Dashboard'!$B$8),"Value variance alert","OK"))))))))),"")</f>
        <v/>
      </c>
      <c r="AA94" s="25" t="n"/>
      <c r="AB94" s="30">
        <f>IFERROR(IF(OR(A94="",T94=""),"",MAX(T94*I94,-T94*I94)),"")</f>
        <v/>
      </c>
    </row>
    <row r="95">
      <c r="A95" s="24" t="n"/>
      <c r="B95" s="24" t="n"/>
      <c r="C95" s="25" t="n"/>
      <c r="D95" s="25" t="n"/>
      <c r="E95" s="25" t="n"/>
      <c r="F95" s="24" t="n"/>
      <c r="G95" s="25" t="n"/>
      <c r="H95" s="24" t="n"/>
      <c r="I95" s="26" t="n"/>
      <c r="J95" s="49" t="n"/>
      <c r="K95" s="49" t="n"/>
      <c r="L95" s="49" t="n"/>
      <c r="M95" s="28" t="n"/>
      <c r="N95" s="49" t="n"/>
      <c r="O95" s="49" t="n"/>
      <c r="P95" s="50">
        <f>IF(A95="","",IFERROR(SUMIF('Linen Transactions'!$C$6:$C$205,A95,'Linen Transactions'!$J$6:$J$205),0))</f>
        <v/>
      </c>
      <c r="Q95" s="50">
        <f>IF(A95="","",IFERROR(SUMIF('Linen Transactions'!$C$6:$C$205,A95,'Linen Transactions'!$K$6:$K$205),0))</f>
        <v/>
      </c>
      <c r="R95" s="50">
        <f>IF(A95="","",IFERROR(K95+P95,0))</f>
        <v/>
      </c>
      <c r="S95" s="50">
        <f>IF(A95="","",IFERROR(L95+Q95,0))</f>
        <v/>
      </c>
      <c r="T95" s="50">
        <f>IFERROR(IF(OR(A95="",N95=""),"",N95-R95),"")</f>
        <v/>
      </c>
      <c r="U95" s="50">
        <f>IFERROR(IF(OR(A95="",O95=""),"",O95-S95),"")</f>
        <v/>
      </c>
      <c r="V95" s="30">
        <f>IFERROR(IF(OR(A95="",N95=""),"",N95*I95),"")</f>
        <v/>
      </c>
      <c r="W95" s="50">
        <f>IFERROR(IF(OR(A95="",H95&lt;&gt;"Yes",O95=""),0,MAX(0,J95-O95)),0)</f>
        <v/>
      </c>
      <c r="X95" s="31">
        <f>IFERROR(IF(A95="","",IF(H95&lt;&gt;"Yes","Inactive",IF(O95="","Count Needed",IF(O95&lt;J95*'Dashboard'!$B$5,"Reorder","Sufficient Stock")))),"Review")</f>
        <v/>
      </c>
      <c r="Y95" s="30">
        <f>IFERROR(IF(A95="","",W95*I95),"")</f>
        <v/>
      </c>
      <c r="Z95" s="32">
        <f>IFERROR(IF(A95="","",IF(COUNTIF($A$6:$A$205,A95)&gt;1,"Data issue: Duplicate Item ID",IF(OR(I95&lt;0,J95&lt;0,K95&lt;0,L95&lt;0,N95&lt;0,O95&lt;0),"Data issue: Negative quantity or cost",IF(AND(N95&lt;&gt;"",O95&gt;N95),"Data issue: Available exceeds owned",IF(M95="","Count needed: Missing count date",IF(TODAY()-M95&gt;'Dashboard'!$B$6,"Count needed: Stale physical count",IF(AND(T95&lt;&gt;"",MAX(T95,-T95)&gt;='Dashboard'!$B$7,MAX(T95*I95,-T95*I95)&gt;='Dashboard'!$B$8),"Quantity variance and value variance alert",IF(AND(T95&lt;&gt;"",MAX(T95,-T95)&gt;='Dashboard'!$B$7),"Quantity variance alert",IF(AND(T95&lt;&gt;"",MAX(T95*I95,-T95*I95)&gt;='Dashboard'!$B$8),"Value variance alert","OK"))))))))),"")</f>
        <v/>
      </c>
      <c r="AA95" s="25" t="n"/>
      <c r="AB95" s="30">
        <f>IFERROR(IF(OR(A95="",T95=""),"",MAX(T95*I95,-T95*I95)),"")</f>
        <v/>
      </c>
    </row>
    <row r="96">
      <c r="A96" s="24" t="n"/>
      <c r="B96" s="24" t="n"/>
      <c r="C96" s="25" t="n"/>
      <c r="D96" s="25" t="n"/>
      <c r="E96" s="25" t="n"/>
      <c r="F96" s="24" t="n"/>
      <c r="G96" s="25" t="n"/>
      <c r="H96" s="24" t="n"/>
      <c r="I96" s="26" t="n"/>
      <c r="J96" s="49" t="n"/>
      <c r="K96" s="49" t="n"/>
      <c r="L96" s="49" t="n"/>
      <c r="M96" s="28" t="n"/>
      <c r="N96" s="49" t="n"/>
      <c r="O96" s="49" t="n"/>
      <c r="P96" s="50">
        <f>IF(A96="","",IFERROR(SUMIF('Linen Transactions'!$C$6:$C$205,A96,'Linen Transactions'!$J$6:$J$205),0))</f>
        <v/>
      </c>
      <c r="Q96" s="50">
        <f>IF(A96="","",IFERROR(SUMIF('Linen Transactions'!$C$6:$C$205,A96,'Linen Transactions'!$K$6:$K$205),0))</f>
        <v/>
      </c>
      <c r="R96" s="50">
        <f>IF(A96="","",IFERROR(K96+P96,0))</f>
        <v/>
      </c>
      <c r="S96" s="50">
        <f>IF(A96="","",IFERROR(L96+Q96,0))</f>
        <v/>
      </c>
      <c r="T96" s="50">
        <f>IFERROR(IF(OR(A96="",N96=""),"",N96-R96),"")</f>
        <v/>
      </c>
      <c r="U96" s="50">
        <f>IFERROR(IF(OR(A96="",O96=""),"",O96-S96),"")</f>
        <v/>
      </c>
      <c r="V96" s="30">
        <f>IFERROR(IF(OR(A96="",N96=""),"",N96*I96),"")</f>
        <v/>
      </c>
      <c r="W96" s="50">
        <f>IFERROR(IF(OR(A96="",H96&lt;&gt;"Yes",O96=""),0,MAX(0,J96-O96)),0)</f>
        <v/>
      </c>
      <c r="X96" s="31">
        <f>IFERROR(IF(A96="","",IF(H96&lt;&gt;"Yes","Inactive",IF(O96="","Count Needed",IF(O96&lt;J96*'Dashboard'!$B$5,"Reorder","Sufficient Stock")))),"Review")</f>
        <v/>
      </c>
      <c r="Y96" s="30">
        <f>IFERROR(IF(A96="","",W96*I96),"")</f>
        <v/>
      </c>
      <c r="Z96" s="32">
        <f>IFERROR(IF(A96="","",IF(COUNTIF($A$6:$A$205,A96)&gt;1,"Data issue: Duplicate Item ID",IF(OR(I96&lt;0,J96&lt;0,K96&lt;0,L96&lt;0,N96&lt;0,O96&lt;0),"Data issue: Negative quantity or cost",IF(AND(N96&lt;&gt;"",O96&gt;N96),"Data issue: Available exceeds owned",IF(M96="","Count needed: Missing count date",IF(TODAY()-M96&gt;'Dashboard'!$B$6,"Count needed: Stale physical count",IF(AND(T96&lt;&gt;"",MAX(T96,-T96)&gt;='Dashboard'!$B$7,MAX(T96*I96,-T96*I96)&gt;='Dashboard'!$B$8),"Quantity variance and value variance alert",IF(AND(T96&lt;&gt;"",MAX(T96,-T96)&gt;='Dashboard'!$B$7),"Quantity variance alert",IF(AND(T96&lt;&gt;"",MAX(T96*I96,-T96*I96)&gt;='Dashboard'!$B$8),"Value variance alert","OK"))))))))),"")</f>
        <v/>
      </c>
      <c r="AA96" s="25" t="n"/>
      <c r="AB96" s="30">
        <f>IFERROR(IF(OR(A96="",T96=""),"",MAX(T96*I96,-T96*I96)),"")</f>
        <v/>
      </c>
    </row>
    <row r="97">
      <c r="A97" s="24" t="n"/>
      <c r="B97" s="24" t="n"/>
      <c r="C97" s="25" t="n"/>
      <c r="D97" s="25" t="n"/>
      <c r="E97" s="25" t="n"/>
      <c r="F97" s="24" t="n"/>
      <c r="G97" s="25" t="n"/>
      <c r="H97" s="24" t="n"/>
      <c r="I97" s="26" t="n"/>
      <c r="J97" s="49" t="n"/>
      <c r="K97" s="49" t="n"/>
      <c r="L97" s="49" t="n"/>
      <c r="M97" s="28" t="n"/>
      <c r="N97" s="49" t="n"/>
      <c r="O97" s="49" t="n"/>
      <c r="P97" s="50">
        <f>IF(A97="","",IFERROR(SUMIF('Linen Transactions'!$C$6:$C$205,A97,'Linen Transactions'!$J$6:$J$205),0))</f>
        <v/>
      </c>
      <c r="Q97" s="50">
        <f>IF(A97="","",IFERROR(SUMIF('Linen Transactions'!$C$6:$C$205,A97,'Linen Transactions'!$K$6:$K$205),0))</f>
        <v/>
      </c>
      <c r="R97" s="50">
        <f>IF(A97="","",IFERROR(K97+P97,0))</f>
        <v/>
      </c>
      <c r="S97" s="50">
        <f>IF(A97="","",IFERROR(L97+Q97,0))</f>
        <v/>
      </c>
      <c r="T97" s="50">
        <f>IFERROR(IF(OR(A97="",N97=""),"",N97-R97),"")</f>
        <v/>
      </c>
      <c r="U97" s="50">
        <f>IFERROR(IF(OR(A97="",O97=""),"",O97-S97),"")</f>
        <v/>
      </c>
      <c r="V97" s="30">
        <f>IFERROR(IF(OR(A97="",N97=""),"",N97*I97),"")</f>
        <v/>
      </c>
      <c r="W97" s="50">
        <f>IFERROR(IF(OR(A97="",H97&lt;&gt;"Yes",O97=""),0,MAX(0,J97-O97)),0)</f>
        <v/>
      </c>
      <c r="X97" s="31">
        <f>IFERROR(IF(A97="","",IF(H97&lt;&gt;"Yes","Inactive",IF(O97="","Count Needed",IF(O97&lt;J97*'Dashboard'!$B$5,"Reorder","Sufficient Stock")))),"Review")</f>
        <v/>
      </c>
      <c r="Y97" s="30">
        <f>IFERROR(IF(A97="","",W97*I97),"")</f>
        <v/>
      </c>
      <c r="Z97" s="32">
        <f>IFERROR(IF(A97="","",IF(COUNTIF($A$6:$A$205,A97)&gt;1,"Data issue: Duplicate Item ID",IF(OR(I97&lt;0,J97&lt;0,K97&lt;0,L97&lt;0,N97&lt;0,O97&lt;0),"Data issue: Negative quantity or cost",IF(AND(N97&lt;&gt;"",O97&gt;N97),"Data issue: Available exceeds owned",IF(M97="","Count needed: Missing count date",IF(TODAY()-M97&gt;'Dashboard'!$B$6,"Count needed: Stale physical count",IF(AND(T97&lt;&gt;"",MAX(T97,-T97)&gt;='Dashboard'!$B$7,MAX(T97*I97,-T97*I97)&gt;='Dashboard'!$B$8),"Quantity variance and value variance alert",IF(AND(T97&lt;&gt;"",MAX(T97,-T97)&gt;='Dashboard'!$B$7),"Quantity variance alert",IF(AND(T97&lt;&gt;"",MAX(T97*I97,-T97*I97)&gt;='Dashboard'!$B$8),"Value variance alert","OK"))))))))),"")</f>
        <v/>
      </c>
      <c r="AA97" s="25" t="n"/>
      <c r="AB97" s="30">
        <f>IFERROR(IF(OR(A97="",T97=""),"",MAX(T97*I97,-T97*I97)),"")</f>
        <v/>
      </c>
    </row>
    <row r="98">
      <c r="A98" s="24" t="n"/>
      <c r="B98" s="24" t="n"/>
      <c r="C98" s="25" t="n"/>
      <c r="D98" s="25" t="n"/>
      <c r="E98" s="25" t="n"/>
      <c r="F98" s="24" t="n"/>
      <c r="G98" s="25" t="n"/>
      <c r="H98" s="24" t="n"/>
      <c r="I98" s="26" t="n"/>
      <c r="J98" s="49" t="n"/>
      <c r="K98" s="49" t="n"/>
      <c r="L98" s="49" t="n"/>
      <c r="M98" s="28" t="n"/>
      <c r="N98" s="49" t="n"/>
      <c r="O98" s="49" t="n"/>
      <c r="P98" s="50">
        <f>IF(A98="","",IFERROR(SUMIF('Linen Transactions'!$C$6:$C$205,A98,'Linen Transactions'!$J$6:$J$205),0))</f>
        <v/>
      </c>
      <c r="Q98" s="50">
        <f>IF(A98="","",IFERROR(SUMIF('Linen Transactions'!$C$6:$C$205,A98,'Linen Transactions'!$K$6:$K$205),0))</f>
        <v/>
      </c>
      <c r="R98" s="50">
        <f>IF(A98="","",IFERROR(K98+P98,0))</f>
        <v/>
      </c>
      <c r="S98" s="50">
        <f>IF(A98="","",IFERROR(L98+Q98,0))</f>
        <v/>
      </c>
      <c r="T98" s="50">
        <f>IFERROR(IF(OR(A98="",N98=""),"",N98-R98),"")</f>
        <v/>
      </c>
      <c r="U98" s="50">
        <f>IFERROR(IF(OR(A98="",O98=""),"",O98-S98),"")</f>
        <v/>
      </c>
      <c r="V98" s="30">
        <f>IFERROR(IF(OR(A98="",N98=""),"",N98*I98),"")</f>
        <v/>
      </c>
      <c r="W98" s="50">
        <f>IFERROR(IF(OR(A98="",H98&lt;&gt;"Yes",O98=""),0,MAX(0,J98-O98)),0)</f>
        <v/>
      </c>
      <c r="X98" s="31">
        <f>IFERROR(IF(A98="","",IF(H98&lt;&gt;"Yes","Inactive",IF(O98="","Count Needed",IF(O98&lt;J98*'Dashboard'!$B$5,"Reorder","Sufficient Stock")))),"Review")</f>
        <v/>
      </c>
      <c r="Y98" s="30">
        <f>IFERROR(IF(A98="","",W98*I98),"")</f>
        <v/>
      </c>
      <c r="Z98" s="32">
        <f>IFERROR(IF(A98="","",IF(COUNTIF($A$6:$A$205,A98)&gt;1,"Data issue: Duplicate Item ID",IF(OR(I98&lt;0,J98&lt;0,K98&lt;0,L98&lt;0,N98&lt;0,O98&lt;0),"Data issue: Negative quantity or cost",IF(AND(N98&lt;&gt;"",O98&gt;N98),"Data issue: Available exceeds owned",IF(M98="","Count needed: Missing count date",IF(TODAY()-M98&gt;'Dashboard'!$B$6,"Count needed: Stale physical count",IF(AND(T98&lt;&gt;"",MAX(T98,-T98)&gt;='Dashboard'!$B$7,MAX(T98*I98,-T98*I98)&gt;='Dashboard'!$B$8),"Quantity variance and value variance alert",IF(AND(T98&lt;&gt;"",MAX(T98,-T98)&gt;='Dashboard'!$B$7),"Quantity variance alert",IF(AND(T98&lt;&gt;"",MAX(T98*I98,-T98*I98)&gt;='Dashboard'!$B$8),"Value variance alert","OK"))))))))),"")</f>
        <v/>
      </c>
      <c r="AA98" s="25" t="n"/>
      <c r="AB98" s="30">
        <f>IFERROR(IF(OR(A98="",T98=""),"",MAX(T98*I98,-T98*I98)),"")</f>
        <v/>
      </c>
    </row>
    <row r="99">
      <c r="A99" s="24" t="n"/>
      <c r="B99" s="24" t="n"/>
      <c r="C99" s="25" t="n"/>
      <c r="D99" s="25" t="n"/>
      <c r="E99" s="25" t="n"/>
      <c r="F99" s="24" t="n"/>
      <c r="G99" s="25" t="n"/>
      <c r="H99" s="24" t="n"/>
      <c r="I99" s="26" t="n"/>
      <c r="J99" s="49" t="n"/>
      <c r="K99" s="49" t="n"/>
      <c r="L99" s="49" t="n"/>
      <c r="M99" s="28" t="n"/>
      <c r="N99" s="49" t="n"/>
      <c r="O99" s="49" t="n"/>
      <c r="P99" s="50">
        <f>IF(A99="","",IFERROR(SUMIF('Linen Transactions'!$C$6:$C$205,A99,'Linen Transactions'!$J$6:$J$205),0))</f>
        <v/>
      </c>
      <c r="Q99" s="50">
        <f>IF(A99="","",IFERROR(SUMIF('Linen Transactions'!$C$6:$C$205,A99,'Linen Transactions'!$K$6:$K$205),0))</f>
        <v/>
      </c>
      <c r="R99" s="50">
        <f>IF(A99="","",IFERROR(K99+P99,0))</f>
        <v/>
      </c>
      <c r="S99" s="50">
        <f>IF(A99="","",IFERROR(L99+Q99,0))</f>
        <v/>
      </c>
      <c r="T99" s="50">
        <f>IFERROR(IF(OR(A99="",N99=""),"",N99-R99),"")</f>
        <v/>
      </c>
      <c r="U99" s="50">
        <f>IFERROR(IF(OR(A99="",O99=""),"",O99-S99),"")</f>
        <v/>
      </c>
      <c r="V99" s="30">
        <f>IFERROR(IF(OR(A99="",N99=""),"",N99*I99),"")</f>
        <v/>
      </c>
      <c r="W99" s="50">
        <f>IFERROR(IF(OR(A99="",H99&lt;&gt;"Yes",O99=""),0,MAX(0,J99-O99)),0)</f>
        <v/>
      </c>
      <c r="X99" s="31">
        <f>IFERROR(IF(A99="","",IF(H99&lt;&gt;"Yes","Inactive",IF(O99="","Count Needed",IF(O99&lt;J99*'Dashboard'!$B$5,"Reorder","Sufficient Stock")))),"Review")</f>
        <v/>
      </c>
      <c r="Y99" s="30">
        <f>IFERROR(IF(A99="","",W99*I99),"")</f>
        <v/>
      </c>
      <c r="Z99" s="32">
        <f>IFERROR(IF(A99="","",IF(COUNTIF($A$6:$A$205,A99)&gt;1,"Data issue: Duplicate Item ID",IF(OR(I99&lt;0,J99&lt;0,K99&lt;0,L99&lt;0,N99&lt;0,O99&lt;0),"Data issue: Negative quantity or cost",IF(AND(N99&lt;&gt;"",O99&gt;N99),"Data issue: Available exceeds owned",IF(M99="","Count needed: Missing count date",IF(TODAY()-M99&gt;'Dashboard'!$B$6,"Count needed: Stale physical count",IF(AND(T99&lt;&gt;"",MAX(T99,-T99)&gt;='Dashboard'!$B$7,MAX(T99*I99,-T99*I99)&gt;='Dashboard'!$B$8),"Quantity variance and value variance alert",IF(AND(T99&lt;&gt;"",MAX(T99,-T99)&gt;='Dashboard'!$B$7),"Quantity variance alert",IF(AND(T99&lt;&gt;"",MAX(T99*I99,-T99*I99)&gt;='Dashboard'!$B$8),"Value variance alert","OK"))))))))),"")</f>
        <v/>
      </c>
      <c r="AA99" s="25" t="n"/>
      <c r="AB99" s="30">
        <f>IFERROR(IF(OR(A99="",T99=""),"",MAX(T99*I99,-T99*I99)),"")</f>
        <v/>
      </c>
    </row>
    <row r="100">
      <c r="A100" s="24" t="n"/>
      <c r="B100" s="24" t="n"/>
      <c r="C100" s="25" t="n"/>
      <c r="D100" s="25" t="n"/>
      <c r="E100" s="25" t="n"/>
      <c r="F100" s="24" t="n"/>
      <c r="G100" s="25" t="n"/>
      <c r="H100" s="24" t="n"/>
      <c r="I100" s="26" t="n"/>
      <c r="J100" s="49" t="n"/>
      <c r="K100" s="49" t="n"/>
      <c r="L100" s="49" t="n"/>
      <c r="M100" s="28" t="n"/>
      <c r="N100" s="49" t="n"/>
      <c r="O100" s="49" t="n"/>
      <c r="P100" s="50">
        <f>IF(A100="","",IFERROR(SUMIF('Linen Transactions'!$C$6:$C$205,A100,'Linen Transactions'!$J$6:$J$205),0))</f>
        <v/>
      </c>
      <c r="Q100" s="50">
        <f>IF(A100="","",IFERROR(SUMIF('Linen Transactions'!$C$6:$C$205,A100,'Linen Transactions'!$K$6:$K$205),0))</f>
        <v/>
      </c>
      <c r="R100" s="50">
        <f>IF(A100="","",IFERROR(K100+P100,0))</f>
        <v/>
      </c>
      <c r="S100" s="50">
        <f>IF(A100="","",IFERROR(L100+Q100,0))</f>
        <v/>
      </c>
      <c r="T100" s="50">
        <f>IFERROR(IF(OR(A100="",N100=""),"",N100-R100),"")</f>
        <v/>
      </c>
      <c r="U100" s="50">
        <f>IFERROR(IF(OR(A100="",O100=""),"",O100-S100),"")</f>
        <v/>
      </c>
      <c r="V100" s="30">
        <f>IFERROR(IF(OR(A100="",N100=""),"",N100*I100),"")</f>
        <v/>
      </c>
      <c r="W100" s="50">
        <f>IFERROR(IF(OR(A100="",H100&lt;&gt;"Yes",O100=""),0,MAX(0,J100-O100)),0)</f>
        <v/>
      </c>
      <c r="X100" s="31">
        <f>IFERROR(IF(A100="","",IF(H100&lt;&gt;"Yes","Inactive",IF(O100="","Count Needed",IF(O100&lt;J100*'Dashboard'!$B$5,"Reorder","Sufficient Stock")))),"Review")</f>
        <v/>
      </c>
      <c r="Y100" s="30">
        <f>IFERROR(IF(A100="","",W100*I100),"")</f>
        <v/>
      </c>
      <c r="Z100" s="32">
        <f>IFERROR(IF(A100="","",IF(COUNTIF($A$6:$A$205,A100)&gt;1,"Data issue: Duplicate Item ID",IF(OR(I100&lt;0,J100&lt;0,K100&lt;0,L100&lt;0,N100&lt;0,O100&lt;0),"Data issue: Negative quantity or cost",IF(AND(N100&lt;&gt;"",O100&gt;N100),"Data issue: Available exceeds owned",IF(M100="","Count needed: Missing count date",IF(TODAY()-M100&gt;'Dashboard'!$B$6,"Count needed: Stale physical count",IF(AND(T100&lt;&gt;"",MAX(T100,-T100)&gt;='Dashboard'!$B$7,MAX(T100*I100,-T100*I100)&gt;='Dashboard'!$B$8),"Quantity variance and value variance alert",IF(AND(T100&lt;&gt;"",MAX(T100,-T100)&gt;='Dashboard'!$B$7),"Quantity variance alert",IF(AND(T100&lt;&gt;"",MAX(T100*I100,-T100*I100)&gt;='Dashboard'!$B$8),"Value variance alert","OK"))))))))),"")</f>
        <v/>
      </c>
      <c r="AA100" s="25" t="n"/>
      <c r="AB100" s="30">
        <f>IFERROR(IF(OR(A100="",T100=""),"",MAX(T100*I100,-T100*I100)),"")</f>
        <v/>
      </c>
    </row>
    <row r="101">
      <c r="A101" s="24" t="n"/>
      <c r="B101" s="24" t="n"/>
      <c r="C101" s="25" t="n"/>
      <c r="D101" s="25" t="n"/>
      <c r="E101" s="25" t="n"/>
      <c r="F101" s="24" t="n"/>
      <c r="G101" s="25" t="n"/>
      <c r="H101" s="24" t="n"/>
      <c r="I101" s="26" t="n"/>
      <c r="J101" s="49" t="n"/>
      <c r="K101" s="49" t="n"/>
      <c r="L101" s="49" t="n"/>
      <c r="M101" s="28" t="n"/>
      <c r="N101" s="49" t="n"/>
      <c r="O101" s="49" t="n"/>
      <c r="P101" s="50">
        <f>IF(A101="","",IFERROR(SUMIF('Linen Transactions'!$C$6:$C$205,A101,'Linen Transactions'!$J$6:$J$205),0))</f>
        <v/>
      </c>
      <c r="Q101" s="50">
        <f>IF(A101="","",IFERROR(SUMIF('Linen Transactions'!$C$6:$C$205,A101,'Linen Transactions'!$K$6:$K$205),0))</f>
        <v/>
      </c>
      <c r="R101" s="50">
        <f>IF(A101="","",IFERROR(K101+P101,0))</f>
        <v/>
      </c>
      <c r="S101" s="50">
        <f>IF(A101="","",IFERROR(L101+Q101,0))</f>
        <v/>
      </c>
      <c r="T101" s="50">
        <f>IFERROR(IF(OR(A101="",N101=""),"",N101-R101),"")</f>
        <v/>
      </c>
      <c r="U101" s="50">
        <f>IFERROR(IF(OR(A101="",O101=""),"",O101-S101),"")</f>
        <v/>
      </c>
      <c r="V101" s="30">
        <f>IFERROR(IF(OR(A101="",N101=""),"",N101*I101),"")</f>
        <v/>
      </c>
      <c r="W101" s="50">
        <f>IFERROR(IF(OR(A101="",H101&lt;&gt;"Yes",O101=""),0,MAX(0,J101-O101)),0)</f>
        <v/>
      </c>
      <c r="X101" s="31">
        <f>IFERROR(IF(A101="","",IF(H101&lt;&gt;"Yes","Inactive",IF(O101="","Count Needed",IF(O101&lt;J101*'Dashboard'!$B$5,"Reorder","Sufficient Stock")))),"Review")</f>
        <v/>
      </c>
      <c r="Y101" s="30">
        <f>IFERROR(IF(A101="","",W101*I101),"")</f>
        <v/>
      </c>
      <c r="Z101" s="32">
        <f>IFERROR(IF(A101="","",IF(COUNTIF($A$6:$A$205,A101)&gt;1,"Data issue: Duplicate Item ID",IF(OR(I101&lt;0,J101&lt;0,K101&lt;0,L101&lt;0,N101&lt;0,O101&lt;0),"Data issue: Negative quantity or cost",IF(AND(N101&lt;&gt;"",O101&gt;N101),"Data issue: Available exceeds owned",IF(M101="","Count needed: Missing count date",IF(TODAY()-M101&gt;'Dashboard'!$B$6,"Count needed: Stale physical count",IF(AND(T101&lt;&gt;"",MAX(T101,-T101)&gt;='Dashboard'!$B$7,MAX(T101*I101,-T101*I101)&gt;='Dashboard'!$B$8),"Quantity variance and value variance alert",IF(AND(T101&lt;&gt;"",MAX(T101,-T101)&gt;='Dashboard'!$B$7),"Quantity variance alert",IF(AND(T101&lt;&gt;"",MAX(T101*I101,-T101*I101)&gt;='Dashboard'!$B$8),"Value variance alert","OK"))))))))),"")</f>
        <v/>
      </c>
      <c r="AA101" s="25" t="n"/>
      <c r="AB101" s="30">
        <f>IFERROR(IF(OR(A101="",T101=""),"",MAX(T101*I101,-T101*I101)),"")</f>
        <v/>
      </c>
    </row>
    <row r="102">
      <c r="A102" s="24" t="n"/>
      <c r="B102" s="24" t="n"/>
      <c r="C102" s="25" t="n"/>
      <c r="D102" s="25" t="n"/>
      <c r="E102" s="25" t="n"/>
      <c r="F102" s="24" t="n"/>
      <c r="G102" s="25" t="n"/>
      <c r="H102" s="24" t="n"/>
      <c r="I102" s="26" t="n"/>
      <c r="J102" s="49" t="n"/>
      <c r="K102" s="49" t="n"/>
      <c r="L102" s="49" t="n"/>
      <c r="M102" s="28" t="n"/>
      <c r="N102" s="49" t="n"/>
      <c r="O102" s="49" t="n"/>
      <c r="P102" s="50">
        <f>IF(A102="","",IFERROR(SUMIF('Linen Transactions'!$C$6:$C$205,A102,'Linen Transactions'!$J$6:$J$205),0))</f>
        <v/>
      </c>
      <c r="Q102" s="50">
        <f>IF(A102="","",IFERROR(SUMIF('Linen Transactions'!$C$6:$C$205,A102,'Linen Transactions'!$K$6:$K$205),0))</f>
        <v/>
      </c>
      <c r="R102" s="50">
        <f>IF(A102="","",IFERROR(K102+P102,0))</f>
        <v/>
      </c>
      <c r="S102" s="50">
        <f>IF(A102="","",IFERROR(L102+Q102,0))</f>
        <v/>
      </c>
      <c r="T102" s="50">
        <f>IFERROR(IF(OR(A102="",N102=""),"",N102-R102),"")</f>
        <v/>
      </c>
      <c r="U102" s="50">
        <f>IFERROR(IF(OR(A102="",O102=""),"",O102-S102),"")</f>
        <v/>
      </c>
      <c r="V102" s="30">
        <f>IFERROR(IF(OR(A102="",N102=""),"",N102*I102),"")</f>
        <v/>
      </c>
      <c r="W102" s="50">
        <f>IFERROR(IF(OR(A102="",H102&lt;&gt;"Yes",O102=""),0,MAX(0,J102-O102)),0)</f>
        <v/>
      </c>
      <c r="X102" s="31">
        <f>IFERROR(IF(A102="","",IF(H102&lt;&gt;"Yes","Inactive",IF(O102="","Count Needed",IF(O102&lt;J102*'Dashboard'!$B$5,"Reorder","Sufficient Stock")))),"Review")</f>
        <v/>
      </c>
      <c r="Y102" s="30">
        <f>IFERROR(IF(A102="","",W102*I102),"")</f>
        <v/>
      </c>
      <c r="Z102" s="32">
        <f>IFERROR(IF(A102="","",IF(COUNTIF($A$6:$A$205,A102)&gt;1,"Data issue: Duplicate Item ID",IF(OR(I102&lt;0,J102&lt;0,K102&lt;0,L102&lt;0,N102&lt;0,O102&lt;0),"Data issue: Negative quantity or cost",IF(AND(N102&lt;&gt;"",O102&gt;N102),"Data issue: Available exceeds owned",IF(M102="","Count needed: Missing count date",IF(TODAY()-M102&gt;'Dashboard'!$B$6,"Count needed: Stale physical count",IF(AND(T102&lt;&gt;"",MAX(T102,-T102)&gt;='Dashboard'!$B$7,MAX(T102*I102,-T102*I102)&gt;='Dashboard'!$B$8),"Quantity variance and value variance alert",IF(AND(T102&lt;&gt;"",MAX(T102,-T102)&gt;='Dashboard'!$B$7),"Quantity variance alert",IF(AND(T102&lt;&gt;"",MAX(T102*I102,-T102*I102)&gt;='Dashboard'!$B$8),"Value variance alert","OK"))))))))),"")</f>
        <v/>
      </c>
      <c r="AA102" s="25" t="n"/>
      <c r="AB102" s="30">
        <f>IFERROR(IF(OR(A102="",T102=""),"",MAX(T102*I102,-T102*I102)),"")</f>
        <v/>
      </c>
    </row>
    <row r="103">
      <c r="A103" s="24" t="n"/>
      <c r="B103" s="24" t="n"/>
      <c r="C103" s="25" t="n"/>
      <c r="D103" s="25" t="n"/>
      <c r="E103" s="25" t="n"/>
      <c r="F103" s="24" t="n"/>
      <c r="G103" s="25" t="n"/>
      <c r="H103" s="24" t="n"/>
      <c r="I103" s="26" t="n"/>
      <c r="J103" s="49" t="n"/>
      <c r="K103" s="49" t="n"/>
      <c r="L103" s="49" t="n"/>
      <c r="M103" s="28" t="n"/>
      <c r="N103" s="49" t="n"/>
      <c r="O103" s="49" t="n"/>
      <c r="P103" s="50">
        <f>IF(A103="","",IFERROR(SUMIF('Linen Transactions'!$C$6:$C$205,A103,'Linen Transactions'!$J$6:$J$205),0))</f>
        <v/>
      </c>
      <c r="Q103" s="50">
        <f>IF(A103="","",IFERROR(SUMIF('Linen Transactions'!$C$6:$C$205,A103,'Linen Transactions'!$K$6:$K$205),0))</f>
        <v/>
      </c>
      <c r="R103" s="50">
        <f>IF(A103="","",IFERROR(K103+P103,0))</f>
        <v/>
      </c>
      <c r="S103" s="50">
        <f>IF(A103="","",IFERROR(L103+Q103,0))</f>
        <v/>
      </c>
      <c r="T103" s="50">
        <f>IFERROR(IF(OR(A103="",N103=""),"",N103-R103),"")</f>
        <v/>
      </c>
      <c r="U103" s="50">
        <f>IFERROR(IF(OR(A103="",O103=""),"",O103-S103),"")</f>
        <v/>
      </c>
      <c r="V103" s="30">
        <f>IFERROR(IF(OR(A103="",N103=""),"",N103*I103),"")</f>
        <v/>
      </c>
      <c r="W103" s="50">
        <f>IFERROR(IF(OR(A103="",H103&lt;&gt;"Yes",O103=""),0,MAX(0,J103-O103)),0)</f>
        <v/>
      </c>
      <c r="X103" s="31">
        <f>IFERROR(IF(A103="","",IF(H103&lt;&gt;"Yes","Inactive",IF(O103="","Count Needed",IF(O103&lt;J103*'Dashboard'!$B$5,"Reorder","Sufficient Stock")))),"Review")</f>
        <v/>
      </c>
      <c r="Y103" s="30">
        <f>IFERROR(IF(A103="","",W103*I103),"")</f>
        <v/>
      </c>
      <c r="Z103" s="32">
        <f>IFERROR(IF(A103="","",IF(COUNTIF($A$6:$A$205,A103)&gt;1,"Data issue: Duplicate Item ID",IF(OR(I103&lt;0,J103&lt;0,K103&lt;0,L103&lt;0,N103&lt;0,O103&lt;0),"Data issue: Negative quantity or cost",IF(AND(N103&lt;&gt;"",O103&gt;N103),"Data issue: Available exceeds owned",IF(M103="","Count needed: Missing count date",IF(TODAY()-M103&gt;'Dashboard'!$B$6,"Count needed: Stale physical count",IF(AND(T103&lt;&gt;"",MAX(T103,-T103)&gt;='Dashboard'!$B$7,MAX(T103*I103,-T103*I103)&gt;='Dashboard'!$B$8),"Quantity variance and value variance alert",IF(AND(T103&lt;&gt;"",MAX(T103,-T103)&gt;='Dashboard'!$B$7),"Quantity variance alert",IF(AND(T103&lt;&gt;"",MAX(T103*I103,-T103*I103)&gt;='Dashboard'!$B$8),"Value variance alert","OK"))))))))),"")</f>
        <v/>
      </c>
      <c r="AA103" s="25" t="n"/>
      <c r="AB103" s="30">
        <f>IFERROR(IF(OR(A103="",T103=""),"",MAX(T103*I103,-T103*I103)),"")</f>
        <v/>
      </c>
    </row>
    <row r="104">
      <c r="A104" s="24" t="n"/>
      <c r="B104" s="24" t="n"/>
      <c r="C104" s="25" t="n"/>
      <c r="D104" s="25" t="n"/>
      <c r="E104" s="25" t="n"/>
      <c r="F104" s="24" t="n"/>
      <c r="G104" s="25" t="n"/>
      <c r="H104" s="24" t="n"/>
      <c r="I104" s="26" t="n"/>
      <c r="J104" s="49" t="n"/>
      <c r="K104" s="49" t="n"/>
      <c r="L104" s="49" t="n"/>
      <c r="M104" s="28" t="n"/>
      <c r="N104" s="49" t="n"/>
      <c r="O104" s="49" t="n"/>
      <c r="P104" s="50">
        <f>IF(A104="","",IFERROR(SUMIF('Linen Transactions'!$C$6:$C$205,A104,'Linen Transactions'!$J$6:$J$205),0))</f>
        <v/>
      </c>
      <c r="Q104" s="50">
        <f>IF(A104="","",IFERROR(SUMIF('Linen Transactions'!$C$6:$C$205,A104,'Linen Transactions'!$K$6:$K$205),0))</f>
        <v/>
      </c>
      <c r="R104" s="50">
        <f>IF(A104="","",IFERROR(K104+P104,0))</f>
        <v/>
      </c>
      <c r="S104" s="50">
        <f>IF(A104="","",IFERROR(L104+Q104,0))</f>
        <v/>
      </c>
      <c r="T104" s="50">
        <f>IFERROR(IF(OR(A104="",N104=""),"",N104-R104),"")</f>
        <v/>
      </c>
      <c r="U104" s="50">
        <f>IFERROR(IF(OR(A104="",O104=""),"",O104-S104),"")</f>
        <v/>
      </c>
      <c r="V104" s="30">
        <f>IFERROR(IF(OR(A104="",N104=""),"",N104*I104),"")</f>
        <v/>
      </c>
      <c r="W104" s="50">
        <f>IFERROR(IF(OR(A104="",H104&lt;&gt;"Yes",O104=""),0,MAX(0,J104-O104)),0)</f>
        <v/>
      </c>
      <c r="X104" s="31">
        <f>IFERROR(IF(A104="","",IF(H104&lt;&gt;"Yes","Inactive",IF(O104="","Count Needed",IF(O104&lt;J104*'Dashboard'!$B$5,"Reorder","Sufficient Stock")))),"Review")</f>
        <v/>
      </c>
      <c r="Y104" s="30">
        <f>IFERROR(IF(A104="","",W104*I104),"")</f>
        <v/>
      </c>
      <c r="Z104" s="32">
        <f>IFERROR(IF(A104="","",IF(COUNTIF($A$6:$A$205,A104)&gt;1,"Data issue: Duplicate Item ID",IF(OR(I104&lt;0,J104&lt;0,K104&lt;0,L104&lt;0,N104&lt;0,O104&lt;0),"Data issue: Negative quantity or cost",IF(AND(N104&lt;&gt;"",O104&gt;N104),"Data issue: Available exceeds owned",IF(M104="","Count needed: Missing count date",IF(TODAY()-M104&gt;'Dashboard'!$B$6,"Count needed: Stale physical count",IF(AND(T104&lt;&gt;"",MAX(T104,-T104)&gt;='Dashboard'!$B$7,MAX(T104*I104,-T104*I104)&gt;='Dashboard'!$B$8),"Quantity variance and value variance alert",IF(AND(T104&lt;&gt;"",MAX(T104,-T104)&gt;='Dashboard'!$B$7),"Quantity variance alert",IF(AND(T104&lt;&gt;"",MAX(T104*I104,-T104*I104)&gt;='Dashboard'!$B$8),"Value variance alert","OK"))))))))),"")</f>
        <v/>
      </c>
      <c r="AA104" s="25" t="n"/>
      <c r="AB104" s="30">
        <f>IFERROR(IF(OR(A104="",T104=""),"",MAX(T104*I104,-T104*I104)),"")</f>
        <v/>
      </c>
    </row>
    <row r="105">
      <c r="A105" s="24" t="n"/>
      <c r="B105" s="24" t="n"/>
      <c r="C105" s="25" t="n"/>
      <c r="D105" s="25" t="n"/>
      <c r="E105" s="25" t="n"/>
      <c r="F105" s="24" t="n"/>
      <c r="G105" s="25" t="n"/>
      <c r="H105" s="24" t="n"/>
      <c r="I105" s="26" t="n"/>
      <c r="J105" s="49" t="n"/>
      <c r="K105" s="49" t="n"/>
      <c r="L105" s="49" t="n"/>
      <c r="M105" s="28" t="n"/>
      <c r="N105" s="49" t="n"/>
      <c r="O105" s="49" t="n"/>
      <c r="P105" s="50">
        <f>IF(A105="","",IFERROR(SUMIF('Linen Transactions'!$C$6:$C$205,A105,'Linen Transactions'!$J$6:$J$205),0))</f>
        <v/>
      </c>
      <c r="Q105" s="50">
        <f>IF(A105="","",IFERROR(SUMIF('Linen Transactions'!$C$6:$C$205,A105,'Linen Transactions'!$K$6:$K$205),0))</f>
        <v/>
      </c>
      <c r="R105" s="50">
        <f>IF(A105="","",IFERROR(K105+P105,0))</f>
        <v/>
      </c>
      <c r="S105" s="50">
        <f>IF(A105="","",IFERROR(L105+Q105,0))</f>
        <v/>
      </c>
      <c r="T105" s="50">
        <f>IFERROR(IF(OR(A105="",N105=""),"",N105-R105),"")</f>
        <v/>
      </c>
      <c r="U105" s="50">
        <f>IFERROR(IF(OR(A105="",O105=""),"",O105-S105),"")</f>
        <v/>
      </c>
      <c r="V105" s="30">
        <f>IFERROR(IF(OR(A105="",N105=""),"",N105*I105),"")</f>
        <v/>
      </c>
      <c r="W105" s="50">
        <f>IFERROR(IF(OR(A105="",H105&lt;&gt;"Yes",O105=""),0,MAX(0,J105-O105)),0)</f>
        <v/>
      </c>
      <c r="X105" s="31">
        <f>IFERROR(IF(A105="","",IF(H105&lt;&gt;"Yes","Inactive",IF(O105="","Count Needed",IF(O105&lt;J105*'Dashboard'!$B$5,"Reorder","Sufficient Stock")))),"Review")</f>
        <v/>
      </c>
      <c r="Y105" s="30">
        <f>IFERROR(IF(A105="","",W105*I105),"")</f>
        <v/>
      </c>
      <c r="Z105" s="32">
        <f>IFERROR(IF(A105="","",IF(COUNTIF($A$6:$A$205,A105)&gt;1,"Data issue: Duplicate Item ID",IF(OR(I105&lt;0,J105&lt;0,K105&lt;0,L105&lt;0,N105&lt;0,O105&lt;0),"Data issue: Negative quantity or cost",IF(AND(N105&lt;&gt;"",O105&gt;N105),"Data issue: Available exceeds owned",IF(M105="","Count needed: Missing count date",IF(TODAY()-M105&gt;'Dashboard'!$B$6,"Count needed: Stale physical count",IF(AND(T105&lt;&gt;"",MAX(T105,-T105)&gt;='Dashboard'!$B$7,MAX(T105*I105,-T105*I105)&gt;='Dashboard'!$B$8),"Quantity variance and value variance alert",IF(AND(T105&lt;&gt;"",MAX(T105,-T105)&gt;='Dashboard'!$B$7),"Quantity variance alert",IF(AND(T105&lt;&gt;"",MAX(T105*I105,-T105*I105)&gt;='Dashboard'!$B$8),"Value variance alert","OK"))))))))),"")</f>
        <v/>
      </c>
      <c r="AA105" s="25" t="n"/>
      <c r="AB105" s="30">
        <f>IFERROR(IF(OR(A105="",T105=""),"",MAX(T105*I105,-T105*I105)),"")</f>
        <v/>
      </c>
    </row>
    <row r="106">
      <c r="A106" s="24" t="n"/>
      <c r="B106" s="24" t="n"/>
      <c r="C106" s="25" t="n"/>
      <c r="D106" s="25" t="n"/>
      <c r="E106" s="25" t="n"/>
      <c r="F106" s="24" t="n"/>
      <c r="G106" s="25" t="n"/>
      <c r="H106" s="24" t="n"/>
      <c r="I106" s="26" t="n"/>
      <c r="J106" s="49" t="n"/>
      <c r="K106" s="49" t="n"/>
      <c r="L106" s="49" t="n"/>
      <c r="M106" s="28" t="n"/>
      <c r="N106" s="49" t="n"/>
      <c r="O106" s="49" t="n"/>
      <c r="P106" s="50">
        <f>IF(A106="","",IFERROR(SUMIF('Linen Transactions'!$C$6:$C$205,A106,'Linen Transactions'!$J$6:$J$205),0))</f>
        <v/>
      </c>
      <c r="Q106" s="50">
        <f>IF(A106="","",IFERROR(SUMIF('Linen Transactions'!$C$6:$C$205,A106,'Linen Transactions'!$K$6:$K$205),0))</f>
        <v/>
      </c>
      <c r="R106" s="50">
        <f>IF(A106="","",IFERROR(K106+P106,0))</f>
        <v/>
      </c>
      <c r="S106" s="50">
        <f>IF(A106="","",IFERROR(L106+Q106,0))</f>
        <v/>
      </c>
      <c r="T106" s="50">
        <f>IFERROR(IF(OR(A106="",N106=""),"",N106-R106),"")</f>
        <v/>
      </c>
      <c r="U106" s="50">
        <f>IFERROR(IF(OR(A106="",O106=""),"",O106-S106),"")</f>
        <v/>
      </c>
      <c r="V106" s="30">
        <f>IFERROR(IF(OR(A106="",N106=""),"",N106*I106),"")</f>
        <v/>
      </c>
      <c r="W106" s="50">
        <f>IFERROR(IF(OR(A106="",H106&lt;&gt;"Yes",O106=""),0,MAX(0,J106-O106)),0)</f>
        <v/>
      </c>
      <c r="X106" s="31">
        <f>IFERROR(IF(A106="","",IF(H106&lt;&gt;"Yes","Inactive",IF(O106="","Count Needed",IF(O106&lt;J106*'Dashboard'!$B$5,"Reorder","Sufficient Stock")))),"Review")</f>
        <v/>
      </c>
      <c r="Y106" s="30">
        <f>IFERROR(IF(A106="","",W106*I106),"")</f>
        <v/>
      </c>
      <c r="Z106" s="32">
        <f>IFERROR(IF(A106="","",IF(COUNTIF($A$6:$A$205,A106)&gt;1,"Data issue: Duplicate Item ID",IF(OR(I106&lt;0,J106&lt;0,K106&lt;0,L106&lt;0,N106&lt;0,O106&lt;0),"Data issue: Negative quantity or cost",IF(AND(N106&lt;&gt;"",O106&gt;N106),"Data issue: Available exceeds owned",IF(M106="","Count needed: Missing count date",IF(TODAY()-M106&gt;'Dashboard'!$B$6,"Count needed: Stale physical count",IF(AND(T106&lt;&gt;"",MAX(T106,-T106)&gt;='Dashboard'!$B$7,MAX(T106*I106,-T106*I106)&gt;='Dashboard'!$B$8),"Quantity variance and value variance alert",IF(AND(T106&lt;&gt;"",MAX(T106,-T106)&gt;='Dashboard'!$B$7),"Quantity variance alert",IF(AND(T106&lt;&gt;"",MAX(T106*I106,-T106*I106)&gt;='Dashboard'!$B$8),"Value variance alert","OK"))))))))),"")</f>
        <v/>
      </c>
      <c r="AA106" s="25" t="n"/>
      <c r="AB106" s="30">
        <f>IFERROR(IF(OR(A106="",T106=""),"",MAX(T106*I106,-T106*I106)),"")</f>
        <v/>
      </c>
    </row>
    <row r="107">
      <c r="A107" s="24" t="n"/>
      <c r="B107" s="24" t="n"/>
      <c r="C107" s="25" t="n"/>
      <c r="D107" s="25" t="n"/>
      <c r="E107" s="25" t="n"/>
      <c r="F107" s="24" t="n"/>
      <c r="G107" s="25" t="n"/>
      <c r="H107" s="24" t="n"/>
      <c r="I107" s="26" t="n"/>
      <c r="J107" s="49" t="n"/>
      <c r="K107" s="49" t="n"/>
      <c r="L107" s="49" t="n"/>
      <c r="M107" s="28" t="n"/>
      <c r="N107" s="49" t="n"/>
      <c r="O107" s="49" t="n"/>
      <c r="P107" s="50">
        <f>IF(A107="","",IFERROR(SUMIF('Linen Transactions'!$C$6:$C$205,A107,'Linen Transactions'!$J$6:$J$205),0))</f>
        <v/>
      </c>
      <c r="Q107" s="50">
        <f>IF(A107="","",IFERROR(SUMIF('Linen Transactions'!$C$6:$C$205,A107,'Linen Transactions'!$K$6:$K$205),0))</f>
        <v/>
      </c>
      <c r="R107" s="50">
        <f>IF(A107="","",IFERROR(K107+P107,0))</f>
        <v/>
      </c>
      <c r="S107" s="50">
        <f>IF(A107="","",IFERROR(L107+Q107,0))</f>
        <v/>
      </c>
      <c r="T107" s="50">
        <f>IFERROR(IF(OR(A107="",N107=""),"",N107-R107),"")</f>
        <v/>
      </c>
      <c r="U107" s="50">
        <f>IFERROR(IF(OR(A107="",O107=""),"",O107-S107),"")</f>
        <v/>
      </c>
      <c r="V107" s="30">
        <f>IFERROR(IF(OR(A107="",N107=""),"",N107*I107),"")</f>
        <v/>
      </c>
      <c r="W107" s="50">
        <f>IFERROR(IF(OR(A107="",H107&lt;&gt;"Yes",O107=""),0,MAX(0,J107-O107)),0)</f>
        <v/>
      </c>
      <c r="X107" s="31">
        <f>IFERROR(IF(A107="","",IF(H107&lt;&gt;"Yes","Inactive",IF(O107="","Count Needed",IF(O107&lt;J107*'Dashboard'!$B$5,"Reorder","Sufficient Stock")))),"Review")</f>
        <v/>
      </c>
      <c r="Y107" s="30">
        <f>IFERROR(IF(A107="","",W107*I107),"")</f>
        <v/>
      </c>
      <c r="Z107" s="32">
        <f>IFERROR(IF(A107="","",IF(COUNTIF($A$6:$A$205,A107)&gt;1,"Data issue: Duplicate Item ID",IF(OR(I107&lt;0,J107&lt;0,K107&lt;0,L107&lt;0,N107&lt;0,O107&lt;0),"Data issue: Negative quantity or cost",IF(AND(N107&lt;&gt;"",O107&gt;N107),"Data issue: Available exceeds owned",IF(M107="","Count needed: Missing count date",IF(TODAY()-M107&gt;'Dashboard'!$B$6,"Count needed: Stale physical count",IF(AND(T107&lt;&gt;"",MAX(T107,-T107)&gt;='Dashboard'!$B$7,MAX(T107*I107,-T107*I107)&gt;='Dashboard'!$B$8),"Quantity variance and value variance alert",IF(AND(T107&lt;&gt;"",MAX(T107,-T107)&gt;='Dashboard'!$B$7),"Quantity variance alert",IF(AND(T107&lt;&gt;"",MAX(T107*I107,-T107*I107)&gt;='Dashboard'!$B$8),"Value variance alert","OK"))))))))),"")</f>
        <v/>
      </c>
      <c r="AA107" s="25" t="n"/>
      <c r="AB107" s="30">
        <f>IFERROR(IF(OR(A107="",T107=""),"",MAX(T107*I107,-T107*I107)),"")</f>
        <v/>
      </c>
    </row>
    <row r="108">
      <c r="A108" s="24" t="n"/>
      <c r="B108" s="24" t="n"/>
      <c r="C108" s="25" t="n"/>
      <c r="D108" s="25" t="n"/>
      <c r="E108" s="25" t="n"/>
      <c r="F108" s="24" t="n"/>
      <c r="G108" s="25" t="n"/>
      <c r="H108" s="24" t="n"/>
      <c r="I108" s="26" t="n"/>
      <c r="J108" s="49" t="n"/>
      <c r="K108" s="49" t="n"/>
      <c r="L108" s="49" t="n"/>
      <c r="M108" s="28" t="n"/>
      <c r="N108" s="49" t="n"/>
      <c r="O108" s="49" t="n"/>
      <c r="P108" s="50">
        <f>IF(A108="","",IFERROR(SUMIF('Linen Transactions'!$C$6:$C$205,A108,'Linen Transactions'!$J$6:$J$205),0))</f>
        <v/>
      </c>
      <c r="Q108" s="50">
        <f>IF(A108="","",IFERROR(SUMIF('Linen Transactions'!$C$6:$C$205,A108,'Linen Transactions'!$K$6:$K$205),0))</f>
        <v/>
      </c>
      <c r="R108" s="50">
        <f>IF(A108="","",IFERROR(K108+P108,0))</f>
        <v/>
      </c>
      <c r="S108" s="50">
        <f>IF(A108="","",IFERROR(L108+Q108,0))</f>
        <v/>
      </c>
      <c r="T108" s="50">
        <f>IFERROR(IF(OR(A108="",N108=""),"",N108-R108),"")</f>
        <v/>
      </c>
      <c r="U108" s="50">
        <f>IFERROR(IF(OR(A108="",O108=""),"",O108-S108),"")</f>
        <v/>
      </c>
      <c r="V108" s="30">
        <f>IFERROR(IF(OR(A108="",N108=""),"",N108*I108),"")</f>
        <v/>
      </c>
      <c r="W108" s="50">
        <f>IFERROR(IF(OR(A108="",H108&lt;&gt;"Yes",O108=""),0,MAX(0,J108-O108)),0)</f>
        <v/>
      </c>
      <c r="X108" s="31">
        <f>IFERROR(IF(A108="","",IF(H108&lt;&gt;"Yes","Inactive",IF(O108="","Count Needed",IF(O108&lt;J108*'Dashboard'!$B$5,"Reorder","Sufficient Stock")))),"Review")</f>
        <v/>
      </c>
      <c r="Y108" s="30">
        <f>IFERROR(IF(A108="","",W108*I108),"")</f>
        <v/>
      </c>
      <c r="Z108" s="32">
        <f>IFERROR(IF(A108="","",IF(COUNTIF($A$6:$A$205,A108)&gt;1,"Data issue: Duplicate Item ID",IF(OR(I108&lt;0,J108&lt;0,K108&lt;0,L108&lt;0,N108&lt;0,O108&lt;0),"Data issue: Negative quantity or cost",IF(AND(N108&lt;&gt;"",O108&gt;N108),"Data issue: Available exceeds owned",IF(M108="","Count needed: Missing count date",IF(TODAY()-M108&gt;'Dashboard'!$B$6,"Count needed: Stale physical count",IF(AND(T108&lt;&gt;"",MAX(T108,-T108)&gt;='Dashboard'!$B$7,MAX(T108*I108,-T108*I108)&gt;='Dashboard'!$B$8),"Quantity variance and value variance alert",IF(AND(T108&lt;&gt;"",MAX(T108,-T108)&gt;='Dashboard'!$B$7),"Quantity variance alert",IF(AND(T108&lt;&gt;"",MAX(T108*I108,-T108*I108)&gt;='Dashboard'!$B$8),"Value variance alert","OK"))))))))),"")</f>
        <v/>
      </c>
      <c r="AA108" s="25" t="n"/>
      <c r="AB108" s="30">
        <f>IFERROR(IF(OR(A108="",T108=""),"",MAX(T108*I108,-T108*I108)),"")</f>
        <v/>
      </c>
    </row>
    <row r="109">
      <c r="A109" s="24" t="n"/>
      <c r="B109" s="24" t="n"/>
      <c r="C109" s="25" t="n"/>
      <c r="D109" s="25" t="n"/>
      <c r="E109" s="25" t="n"/>
      <c r="F109" s="24" t="n"/>
      <c r="G109" s="25" t="n"/>
      <c r="H109" s="24" t="n"/>
      <c r="I109" s="26" t="n"/>
      <c r="J109" s="49" t="n"/>
      <c r="K109" s="49" t="n"/>
      <c r="L109" s="49" t="n"/>
      <c r="M109" s="28" t="n"/>
      <c r="N109" s="49" t="n"/>
      <c r="O109" s="49" t="n"/>
      <c r="P109" s="50">
        <f>IF(A109="","",IFERROR(SUMIF('Linen Transactions'!$C$6:$C$205,A109,'Linen Transactions'!$J$6:$J$205),0))</f>
        <v/>
      </c>
      <c r="Q109" s="50">
        <f>IF(A109="","",IFERROR(SUMIF('Linen Transactions'!$C$6:$C$205,A109,'Linen Transactions'!$K$6:$K$205),0))</f>
        <v/>
      </c>
      <c r="R109" s="50">
        <f>IF(A109="","",IFERROR(K109+P109,0))</f>
        <v/>
      </c>
      <c r="S109" s="50">
        <f>IF(A109="","",IFERROR(L109+Q109,0))</f>
        <v/>
      </c>
      <c r="T109" s="50">
        <f>IFERROR(IF(OR(A109="",N109=""),"",N109-R109),"")</f>
        <v/>
      </c>
      <c r="U109" s="50">
        <f>IFERROR(IF(OR(A109="",O109=""),"",O109-S109),"")</f>
        <v/>
      </c>
      <c r="V109" s="30">
        <f>IFERROR(IF(OR(A109="",N109=""),"",N109*I109),"")</f>
        <v/>
      </c>
      <c r="W109" s="50">
        <f>IFERROR(IF(OR(A109="",H109&lt;&gt;"Yes",O109=""),0,MAX(0,J109-O109)),0)</f>
        <v/>
      </c>
      <c r="X109" s="31">
        <f>IFERROR(IF(A109="","",IF(H109&lt;&gt;"Yes","Inactive",IF(O109="","Count Needed",IF(O109&lt;J109*'Dashboard'!$B$5,"Reorder","Sufficient Stock")))),"Review")</f>
        <v/>
      </c>
      <c r="Y109" s="30">
        <f>IFERROR(IF(A109="","",W109*I109),"")</f>
        <v/>
      </c>
      <c r="Z109" s="32">
        <f>IFERROR(IF(A109="","",IF(COUNTIF($A$6:$A$205,A109)&gt;1,"Data issue: Duplicate Item ID",IF(OR(I109&lt;0,J109&lt;0,K109&lt;0,L109&lt;0,N109&lt;0,O109&lt;0),"Data issue: Negative quantity or cost",IF(AND(N109&lt;&gt;"",O109&gt;N109),"Data issue: Available exceeds owned",IF(M109="","Count needed: Missing count date",IF(TODAY()-M109&gt;'Dashboard'!$B$6,"Count needed: Stale physical count",IF(AND(T109&lt;&gt;"",MAX(T109,-T109)&gt;='Dashboard'!$B$7,MAX(T109*I109,-T109*I109)&gt;='Dashboard'!$B$8),"Quantity variance and value variance alert",IF(AND(T109&lt;&gt;"",MAX(T109,-T109)&gt;='Dashboard'!$B$7),"Quantity variance alert",IF(AND(T109&lt;&gt;"",MAX(T109*I109,-T109*I109)&gt;='Dashboard'!$B$8),"Value variance alert","OK"))))))))),"")</f>
        <v/>
      </c>
      <c r="AA109" s="25" t="n"/>
      <c r="AB109" s="30">
        <f>IFERROR(IF(OR(A109="",T109=""),"",MAX(T109*I109,-T109*I109)),"")</f>
        <v/>
      </c>
    </row>
    <row r="110">
      <c r="A110" s="24" t="n"/>
      <c r="B110" s="24" t="n"/>
      <c r="C110" s="25" t="n"/>
      <c r="D110" s="25" t="n"/>
      <c r="E110" s="25" t="n"/>
      <c r="F110" s="24" t="n"/>
      <c r="G110" s="25" t="n"/>
      <c r="H110" s="24" t="n"/>
      <c r="I110" s="26" t="n"/>
      <c r="J110" s="49" t="n"/>
      <c r="K110" s="49" t="n"/>
      <c r="L110" s="49" t="n"/>
      <c r="M110" s="28" t="n"/>
      <c r="N110" s="49" t="n"/>
      <c r="O110" s="49" t="n"/>
      <c r="P110" s="50">
        <f>IF(A110="","",IFERROR(SUMIF('Linen Transactions'!$C$6:$C$205,A110,'Linen Transactions'!$J$6:$J$205),0))</f>
        <v/>
      </c>
      <c r="Q110" s="50">
        <f>IF(A110="","",IFERROR(SUMIF('Linen Transactions'!$C$6:$C$205,A110,'Linen Transactions'!$K$6:$K$205),0))</f>
        <v/>
      </c>
      <c r="R110" s="50">
        <f>IF(A110="","",IFERROR(K110+P110,0))</f>
        <v/>
      </c>
      <c r="S110" s="50">
        <f>IF(A110="","",IFERROR(L110+Q110,0))</f>
        <v/>
      </c>
      <c r="T110" s="50">
        <f>IFERROR(IF(OR(A110="",N110=""),"",N110-R110),"")</f>
        <v/>
      </c>
      <c r="U110" s="50">
        <f>IFERROR(IF(OR(A110="",O110=""),"",O110-S110),"")</f>
        <v/>
      </c>
      <c r="V110" s="30">
        <f>IFERROR(IF(OR(A110="",N110=""),"",N110*I110),"")</f>
        <v/>
      </c>
      <c r="W110" s="50">
        <f>IFERROR(IF(OR(A110="",H110&lt;&gt;"Yes",O110=""),0,MAX(0,J110-O110)),0)</f>
        <v/>
      </c>
      <c r="X110" s="31">
        <f>IFERROR(IF(A110="","",IF(H110&lt;&gt;"Yes","Inactive",IF(O110="","Count Needed",IF(O110&lt;J110*'Dashboard'!$B$5,"Reorder","Sufficient Stock")))),"Review")</f>
        <v/>
      </c>
      <c r="Y110" s="30">
        <f>IFERROR(IF(A110="","",W110*I110),"")</f>
        <v/>
      </c>
      <c r="Z110" s="32">
        <f>IFERROR(IF(A110="","",IF(COUNTIF($A$6:$A$205,A110)&gt;1,"Data issue: Duplicate Item ID",IF(OR(I110&lt;0,J110&lt;0,K110&lt;0,L110&lt;0,N110&lt;0,O110&lt;0),"Data issue: Negative quantity or cost",IF(AND(N110&lt;&gt;"",O110&gt;N110),"Data issue: Available exceeds owned",IF(M110="","Count needed: Missing count date",IF(TODAY()-M110&gt;'Dashboard'!$B$6,"Count needed: Stale physical count",IF(AND(T110&lt;&gt;"",MAX(T110,-T110)&gt;='Dashboard'!$B$7,MAX(T110*I110,-T110*I110)&gt;='Dashboard'!$B$8),"Quantity variance and value variance alert",IF(AND(T110&lt;&gt;"",MAX(T110,-T110)&gt;='Dashboard'!$B$7),"Quantity variance alert",IF(AND(T110&lt;&gt;"",MAX(T110*I110,-T110*I110)&gt;='Dashboard'!$B$8),"Value variance alert","OK"))))))))),"")</f>
        <v/>
      </c>
      <c r="AA110" s="25" t="n"/>
      <c r="AB110" s="30">
        <f>IFERROR(IF(OR(A110="",T110=""),"",MAX(T110*I110,-T110*I110)),"")</f>
        <v/>
      </c>
    </row>
    <row r="111">
      <c r="A111" s="24" t="n"/>
      <c r="B111" s="24" t="n"/>
      <c r="C111" s="25" t="n"/>
      <c r="D111" s="25" t="n"/>
      <c r="E111" s="25" t="n"/>
      <c r="F111" s="24" t="n"/>
      <c r="G111" s="25" t="n"/>
      <c r="H111" s="24" t="n"/>
      <c r="I111" s="26" t="n"/>
      <c r="J111" s="49" t="n"/>
      <c r="K111" s="49" t="n"/>
      <c r="L111" s="49" t="n"/>
      <c r="M111" s="28" t="n"/>
      <c r="N111" s="49" t="n"/>
      <c r="O111" s="49" t="n"/>
      <c r="P111" s="50">
        <f>IF(A111="","",IFERROR(SUMIF('Linen Transactions'!$C$6:$C$205,A111,'Linen Transactions'!$J$6:$J$205),0))</f>
        <v/>
      </c>
      <c r="Q111" s="50">
        <f>IF(A111="","",IFERROR(SUMIF('Linen Transactions'!$C$6:$C$205,A111,'Linen Transactions'!$K$6:$K$205),0))</f>
        <v/>
      </c>
      <c r="R111" s="50">
        <f>IF(A111="","",IFERROR(K111+P111,0))</f>
        <v/>
      </c>
      <c r="S111" s="50">
        <f>IF(A111="","",IFERROR(L111+Q111,0))</f>
        <v/>
      </c>
      <c r="T111" s="50">
        <f>IFERROR(IF(OR(A111="",N111=""),"",N111-R111),"")</f>
        <v/>
      </c>
      <c r="U111" s="50">
        <f>IFERROR(IF(OR(A111="",O111=""),"",O111-S111),"")</f>
        <v/>
      </c>
      <c r="V111" s="30">
        <f>IFERROR(IF(OR(A111="",N111=""),"",N111*I111),"")</f>
        <v/>
      </c>
      <c r="W111" s="50">
        <f>IFERROR(IF(OR(A111="",H111&lt;&gt;"Yes",O111=""),0,MAX(0,J111-O111)),0)</f>
        <v/>
      </c>
      <c r="X111" s="31">
        <f>IFERROR(IF(A111="","",IF(H111&lt;&gt;"Yes","Inactive",IF(O111="","Count Needed",IF(O111&lt;J111*'Dashboard'!$B$5,"Reorder","Sufficient Stock")))),"Review")</f>
        <v/>
      </c>
      <c r="Y111" s="30">
        <f>IFERROR(IF(A111="","",W111*I111),"")</f>
        <v/>
      </c>
      <c r="Z111" s="32">
        <f>IFERROR(IF(A111="","",IF(COUNTIF($A$6:$A$205,A111)&gt;1,"Data issue: Duplicate Item ID",IF(OR(I111&lt;0,J111&lt;0,K111&lt;0,L111&lt;0,N111&lt;0,O111&lt;0),"Data issue: Negative quantity or cost",IF(AND(N111&lt;&gt;"",O111&gt;N111),"Data issue: Available exceeds owned",IF(M111="","Count needed: Missing count date",IF(TODAY()-M111&gt;'Dashboard'!$B$6,"Count needed: Stale physical count",IF(AND(T111&lt;&gt;"",MAX(T111,-T111)&gt;='Dashboard'!$B$7,MAX(T111*I111,-T111*I111)&gt;='Dashboard'!$B$8),"Quantity variance and value variance alert",IF(AND(T111&lt;&gt;"",MAX(T111,-T111)&gt;='Dashboard'!$B$7),"Quantity variance alert",IF(AND(T111&lt;&gt;"",MAX(T111*I111,-T111*I111)&gt;='Dashboard'!$B$8),"Value variance alert","OK"))))))))),"")</f>
        <v/>
      </c>
      <c r="AA111" s="25" t="n"/>
      <c r="AB111" s="30">
        <f>IFERROR(IF(OR(A111="",T111=""),"",MAX(T111*I111,-T111*I111)),"")</f>
        <v/>
      </c>
    </row>
    <row r="112">
      <c r="A112" s="24" t="n"/>
      <c r="B112" s="24" t="n"/>
      <c r="C112" s="25" t="n"/>
      <c r="D112" s="25" t="n"/>
      <c r="E112" s="25" t="n"/>
      <c r="F112" s="24" t="n"/>
      <c r="G112" s="25" t="n"/>
      <c r="H112" s="24" t="n"/>
      <c r="I112" s="26" t="n"/>
      <c r="J112" s="49" t="n"/>
      <c r="K112" s="49" t="n"/>
      <c r="L112" s="49" t="n"/>
      <c r="M112" s="28" t="n"/>
      <c r="N112" s="49" t="n"/>
      <c r="O112" s="49" t="n"/>
      <c r="P112" s="50">
        <f>IF(A112="","",IFERROR(SUMIF('Linen Transactions'!$C$6:$C$205,A112,'Linen Transactions'!$J$6:$J$205),0))</f>
        <v/>
      </c>
      <c r="Q112" s="50">
        <f>IF(A112="","",IFERROR(SUMIF('Linen Transactions'!$C$6:$C$205,A112,'Linen Transactions'!$K$6:$K$205),0))</f>
        <v/>
      </c>
      <c r="R112" s="50">
        <f>IF(A112="","",IFERROR(K112+P112,0))</f>
        <v/>
      </c>
      <c r="S112" s="50">
        <f>IF(A112="","",IFERROR(L112+Q112,0))</f>
        <v/>
      </c>
      <c r="T112" s="50">
        <f>IFERROR(IF(OR(A112="",N112=""),"",N112-R112),"")</f>
        <v/>
      </c>
      <c r="U112" s="50">
        <f>IFERROR(IF(OR(A112="",O112=""),"",O112-S112),"")</f>
        <v/>
      </c>
      <c r="V112" s="30">
        <f>IFERROR(IF(OR(A112="",N112=""),"",N112*I112),"")</f>
        <v/>
      </c>
      <c r="W112" s="50">
        <f>IFERROR(IF(OR(A112="",H112&lt;&gt;"Yes",O112=""),0,MAX(0,J112-O112)),0)</f>
        <v/>
      </c>
      <c r="X112" s="31">
        <f>IFERROR(IF(A112="","",IF(H112&lt;&gt;"Yes","Inactive",IF(O112="","Count Needed",IF(O112&lt;J112*'Dashboard'!$B$5,"Reorder","Sufficient Stock")))),"Review")</f>
        <v/>
      </c>
      <c r="Y112" s="30">
        <f>IFERROR(IF(A112="","",W112*I112),"")</f>
        <v/>
      </c>
      <c r="Z112" s="32">
        <f>IFERROR(IF(A112="","",IF(COUNTIF($A$6:$A$205,A112)&gt;1,"Data issue: Duplicate Item ID",IF(OR(I112&lt;0,J112&lt;0,K112&lt;0,L112&lt;0,N112&lt;0,O112&lt;0),"Data issue: Negative quantity or cost",IF(AND(N112&lt;&gt;"",O112&gt;N112),"Data issue: Available exceeds owned",IF(M112="","Count needed: Missing count date",IF(TODAY()-M112&gt;'Dashboard'!$B$6,"Count needed: Stale physical count",IF(AND(T112&lt;&gt;"",MAX(T112,-T112)&gt;='Dashboard'!$B$7,MAX(T112*I112,-T112*I112)&gt;='Dashboard'!$B$8),"Quantity variance and value variance alert",IF(AND(T112&lt;&gt;"",MAX(T112,-T112)&gt;='Dashboard'!$B$7),"Quantity variance alert",IF(AND(T112&lt;&gt;"",MAX(T112*I112,-T112*I112)&gt;='Dashboard'!$B$8),"Value variance alert","OK"))))))))),"")</f>
        <v/>
      </c>
      <c r="AA112" s="25" t="n"/>
      <c r="AB112" s="30">
        <f>IFERROR(IF(OR(A112="",T112=""),"",MAX(T112*I112,-T112*I112)),"")</f>
        <v/>
      </c>
    </row>
    <row r="113">
      <c r="A113" s="24" t="n"/>
      <c r="B113" s="24" t="n"/>
      <c r="C113" s="25" t="n"/>
      <c r="D113" s="25" t="n"/>
      <c r="E113" s="25" t="n"/>
      <c r="F113" s="24" t="n"/>
      <c r="G113" s="25" t="n"/>
      <c r="H113" s="24" t="n"/>
      <c r="I113" s="26" t="n"/>
      <c r="J113" s="49" t="n"/>
      <c r="K113" s="49" t="n"/>
      <c r="L113" s="49" t="n"/>
      <c r="M113" s="28" t="n"/>
      <c r="N113" s="49" t="n"/>
      <c r="O113" s="49" t="n"/>
      <c r="P113" s="50">
        <f>IF(A113="","",IFERROR(SUMIF('Linen Transactions'!$C$6:$C$205,A113,'Linen Transactions'!$J$6:$J$205),0))</f>
        <v/>
      </c>
      <c r="Q113" s="50">
        <f>IF(A113="","",IFERROR(SUMIF('Linen Transactions'!$C$6:$C$205,A113,'Linen Transactions'!$K$6:$K$205),0))</f>
        <v/>
      </c>
      <c r="R113" s="50">
        <f>IF(A113="","",IFERROR(K113+P113,0))</f>
        <v/>
      </c>
      <c r="S113" s="50">
        <f>IF(A113="","",IFERROR(L113+Q113,0))</f>
        <v/>
      </c>
      <c r="T113" s="50">
        <f>IFERROR(IF(OR(A113="",N113=""),"",N113-R113),"")</f>
        <v/>
      </c>
      <c r="U113" s="50">
        <f>IFERROR(IF(OR(A113="",O113=""),"",O113-S113),"")</f>
        <v/>
      </c>
      <c r="V113" s="30">
        <f>IFERROR(IF(OR(A113="",N113=""),"",N113*I113),"")</f>
        <v/>
      </c>
      <c r="W113" s="50">
        <f>IFERROR(IF(OR(A113="",H113&lt;&gt;"Yes",O113=""),0,MAX(0,J113-O113)),0)</f>
        <v/>
      </c>
      <c r="X113" s="31">
        <f>IFERROR(IF(A113="","",IF(H113&lt;&gt;"Yes","Inactive",IF(O113="","Count Needed",IF(O113&lt;J113*'Dashboard'!$B$5,"Reorder","Sufficient Stock")))),"Review")</f>
        <v/>
      </c>
      <c r="Y113" s="30">
        <f>IFERROR(IF(A113="","",W113*I113),"")</f>
        <v/>
      </c>
      <c r="Z113" s="32">
        <f>IFERROR(IF(A113="","",IF(COUNTIF($A$6:$A$205,A113)&gt;1,"Data issue: Duplicate Item ID",IF(OR(I113&lt;0,J113&lt;0,K113&lt;0,L113&lt;0,N113&lt;0,O113&lt;0),"Data issue: Negative quantity or cost",IF(AND(N113&lt;&gt;"",O113&gt;N113),"Data issue: Available exceeds owned",IF(M113="","Count needed: Missing count date",IF(TODAY()-M113&gt;'Dashboard'!$B$6,"Count needed: Stale physical count",IF(AND(T113&lt;&gt;"",MAX(T113,-T113)&gt;='Dashboard'!$B$7,MAX(T113*I113,-T113*I113)&gt;='Dashboard'!$B$8),"Quantity variance and value variance alert",IF(AND(T113&lt;&gt;"",MAX(T113,-T113)&gt;='Dashboard'!$B$7),"Quantity variance alert",IF(AND(T113&lt;&gt;"",MAX(T113*I113,-T113*I113)&gt;='Dashboard'!$B$8),"Value variance alert","OK"))))))))),"")</f>
        <v/>
      </c>
      <c r="AA113" s="25" t="n"/>
      <c r="AB113" s="30">
        <f>IFERROR(IF(OR(A113="",T113=""),"",MAX(T113*I113,-T113*I113)),"")</f>
        <v/>
      </c>
    </row>
    <row r="114">
      <c r="A114" s="24" t="n"/>
      <c r="B114" s="24" t="n"/>
      <c r="C114" s="25" t="n"/>
      <c r="D114" s="25" t="n"/>
      <c r="E114" s="25" t="n"/>
      <c r="F114" s="24" t="n"/>
      <c r="G114" s="25" t="n"/>
      <c r="H114" s="24" t="n"/>
      <c r="I114" s="26" t="n"/>
      <c r="J114" s="49" t="n"/>
      <c r="K114" s="49" t="n"/>
      <c r="L114" s="49" t="n"/>
      <c r="M114" s="28" t="n"/>
      <c r="N114" s="49" t="n"/>
      <c r="O114" s="49" t="n"/>
      <c r="P114" s="50">
        <f>IF(A114="","",IFERROR(SUMIF('Linen Transactions'!$C$6:$C$205,A114,'Linen Transactions'!$J$6:$J$205),0))</f>
        <v/>
      </c>
      <c r="Q114" s="50">
        <f>IF(A114="","",IFERROR(SUMIF('Linen Transactions'!$C$6:$C$205,A114,'Linen Transactions'!$K$6:$K$205),0))</f>
        <v/>
      </c>
      <c r="R114" s="50">
        <f>IF(A114="","",IFERROR(K114+P114,0))</f>
        <v/>
      </c>
      <c r="S114" s="50">
        <f>IF(A114="","",IFERROR(L114+Q114,0))</f>
        <v/>
      </c>
      <c r="T114" s="50">
        <f>IFERROR(IF(OR(A114="",N114=""),"",N114-R114),"")</f>
        <v/>
      </c>
      <c r="U114" s="50">
        <f>IFERROR(IF(OR(A114="",O114=""),"",O114-S114),"")</f>
        <v/>
      </c>
      <c r="V114" s="30">
        <f>IFERROR(IF(OR(A114="",N114=""),"",N114*I114),"")</f>
        <v/>
      </c>
      <c r="W114" s="50">
        <f>IFERROR(IF(OR(A114="",H114&lt;&gt;"Yes",O114=""),0,MAX(0,J114-O114)),0)</f>
        <v/>
      </c>
      <c r="X114" s="31">
        <f>IFERROR(IF(A114="","",IF(H114&lt;&gt;"Yes","Inactive",IF(O114="","Count Needed",IF(O114&lt;J114*'Dashboard'!$B$5,"Reorder","Sufficient Stock")))),"Review")</f>
        <v/>
      </c>
      <c r="Y114" s="30">
        <f>IFERROR(IF(A114="","",W114*I114),"")</f>
        <v/>
      </c>
      <c r="Z114" s="32">
        <f>IFERROR(IF(A114="","",IF(COUNTIF($A$6:$A$205,A114)&gt;1,"Data issue: Duplicate Item ID",IF(OR(I114&lt;0,J114&lt;0,K114&lt;0,L114&lt;0,N114&lt;0,O114&lt;0),"Data issue: Negative quantity or cost",IF(AND(N114&lt;&gt;"",O114&gt;N114),"Data issue: Available exceeds owned",IF(M114="","Count needed: Missing count date",IF(TODAY()-M114&gt;'Dashboard'!$B$6,"Count needed: Stale physical count",IF(AND(T114&lt;&gt;"",MAX(T114,-T114)&gt;='Dashboard'!$B$7,MAX(T114*I114,-T114*I114)&gt;='Dashboard'!$B$8),"Quantity variance and value variance alert",IF(AND(T114&lt;&gt;"",MAX(T114,-T114)&gt;='Dashboard'!$B$7),"Quantity variance alert",IF(AND(T114&lt;&gt;"",MAX(T114*I114,-T114*I114)&gt;='Dashboard'!$B$8),"Value variance alert","OK"))))))))),"")</f>
        <v/>
      </c>
      <c r="AA114" s="25" t="n"/>
      <c r="AB114" s="30">
        <f>IFERROR(IF(OR(A114="",T114=""),"",MAX(T114*I114,-T114*I114)),"")</f>
        <v/>
      </c>
    </row>
    <row r="115">
      <c r="A115" s="24" t="n"/>
      <c r="B115" s="24" t="n"/>
      <c r="C115" s="25" t="n"/>
      <c r="D115" s="25" t="n"/>
      <c r="E115" s="25" t="n"/>
      <c r="F115" s="24" t="n"/>
      <c r="G115" s="25" t="n"/>
      <c r="H115" s="24" t="n"/>
      <c r="I115" s="26" t="n"/>
      <c r="J115" s="49" t="n"/>
      <c r="K115" s="49" t="n"/>
      <c r="L115" s="49" t="n"/>
      <c r="M115" s="28" t="n"/>
      <c r="N115" s="49" t="n"/>
      <c r="O115" s="49" t="n"/>
      <c r="P115" s="50">
        <f>IF(A115="","",IFERROR(SUMIF('Linen Transactions'!$C$6:$C$205,A115,'Linen Transactions'!$J$6:$J$205),0))</f>
        <v/>
      </c>
      <c r="Q115" s="50">
        <f>IF(A115="","",IFERROR(SUMIF('Linen Transactions'!$C$6:$C$205,A115,'Linen Transactions'!$K$6:$K$205),0))</f>
        <v/>
      </c>
      <c r="R115" s="50">
        <f>IF(A115="","",IFERROR(K115+P115,0))</f>
        <v/>
      </c>
      <c r="S115" s="50">
        <f>IF(A115="","",IFERROR(L115+Q115,0))</f>
        <v/>
      </c>
      <c r="T115" s="50">
        <f>IFERROR(IF(OR(A115="",N115=""),"",N115-R115),"")</f>
        <v/>
      </c>
      <c r="U115" s="50">
        <f>IFERROR(IF(OR(A115="",O115=""),"",O115-S115),"")</f>
        <v/>
      </c>
      <c r="V115" s="30">
        <f>IFERROR(IF(OR(A115="",N115=""),"",N115*I115),"")</f>
        <v/>
      </c>
      <c r="W115" s="50">
        <f>IFERROR(IF(OR(A115="",H115&lt;&gt;"Yes",O115=""),0,MAX(0,J115-O115)),0)</f>
        <v/>
      </c>
      <c r="X115" s="31">
        <f>IFERROR(IF(A115="","",IF(H115&lt;&gt;"Yes","Inactive",IF(O115="","Count Needed",IF(O115&lt;J115*'Dashboard'!$B$5,"Reorder","Sufficient Stock")))),"Review")</f>
        <v/>
      </c>
      <c r="Y115" s="30">
        <f>IFERROR(IF(A115="","",W115*I115),"")</f>
        <v/>
      </c>
      <c r="Z115" s="32">
        <f>IFERROR(IF(A115="","",IF(COUNTIF($A$6:$A$205,A115)&gt;1,"Data issue: Duplicate Item ID",IF(OR(I115&lt;0,J115&lt;0,K115&lt;0,L115&lt;0,N115&lt;0,O115&lt;0),"Data issue: Negative quantity or cost",IF(AND(N115&lt;&gt;"",O115&gt;N115),"Data issue: Available exceeds owned",IF(M115="","Count needed: Missing count date",IF(TODAY()-M115&gt;'Dashboard'!$B$6,"Count needed: Stale physical count",IF(AND(T115&lt;&gt;"",MAX(T115,-T115)&gt;='Dashboard'!$B$7,MAX(T115*I115,-T115*I115)&gt;='Dashboard'!$B$8),"Quantity variance and value variance alert",IF(AND(T115&lt;&gt;"",MAX(T115,-T115)&gt;='Dashboard'!$B$7),"Quantity variance alert",IF(AND(T115&lt;&gt;"",MAX(T115*I115,-T115*I115)&gt;='Dashboard'!$B$8),"Value variance alert","OK"))))))))),"")</f>
        <v/>
      </c>
      <c r="AA115" s="25" t="n"/>
      <c r="AB115" s="30">
        <f>IFERROR(IF(OR(A115="",T115=""),"",MAX(T115*I115,-T115*I115)),"")</f>
        <v/>
      </c>
    </row>
    <row r="116">
      <c r="A116" s="24" t="n"/>
      <c r="B116" s="24" t="n"/>
      <c r="C116" s="25" t="n"/>
      <c r="D116" s="25" t="n"/>
      <c r="E116" s="25" t="n"/>
      <c r="F116" s="24" t="n"/>
      <c r="G116" s="25" t="n"/>
      <c r="H116" s="24" t="n"/>
      <c r="I116" s="26" t="n"/>
      <c r="J116" s="49" t="n"/>
      <c r="K116" s="49" t="n"/>
      <c r="L116" s="49" t="n"/>
      <c r="M116" s="28" t="n"/>
      <c r="N116" s="49" t="n"/>
      <c r="O116" s="49" t="n"/>
      <c r="P116" s="50">
        <f>IF(A116="","",IFERROR(SUMIF('Linen Transactions'!$C$6:$C$205,A116,'Linen Transactions'!$J$6:$J$205),0))</f>
        <v/>
      </c>
      <c r="Q116" s="50">
        <f>IF(A116="","",IFERROR(SUMIF('Linen Transactions'!$C$6:$C$205,A116,'Linen Transactions'!$K$6:$K$205),0))</f>
        <v/>
      </c>
      <c r="R116" s="50">
        <f>IF(A116="","",IFERROR(K116+P116,0))</f>
        <v/>
      </c>
      <c r="S116" s="50">
        <f>IF(A116="","",IFERROR(L116+Q116,0))</f>
        <v/>
      </c>
      <c r="T116" s="50">
        <f>IFERROR(IF(OR(A116="",N116=""),"",N116-R116),"")</f>
        <v/>
      </c>
      <c r="U116" s="50">
        <f>IFERROR(IF(OR(A116="",O116=""),"",O116-S116),"")</f>
        <v/>
      </c>
      <c r="V116" s="30">
        <f>IFERROR(IF(OR(A116="",N116=""),"",N116*I116),"")</f>
        <v/>
      </c>
      <c r="W116" s="50">
        <f>IFERROR(IF(OR(A116="",H116&lt;&gt;"Yes",O116=""),0,MAX(0,J116-O116)),0)</f>
        <v/>
      </c>
      <c r="X116" s="31">
        <f>IFERROR(IF(A116="","",IF(H116&lt;&gt;"Yes","Inactive",IF(O116="","Count Needed",IF(O116&lt;J116*'Dashboard'!$B$5,"Reorder","Sufficient Stock")))),"Review")</f>
        <v/>
      </c>
      <c r="Y116" s="30">
        <f>IFERROR(IF(A116="","",W116*I116),"")</f>
        <v/>
      </c>
      <c r="Z116" s="32">
        <f>IFERROR(IF(A116="","",IF(COUNTIF($A$6:$A$205,A116)&gt;1,"Data issue: Duplicate Item ID",IF(OR(I116&lt;0,J116&lt;0,K116&lt;0,L116&lt;0,N116&lt;0,O116&lt;0),"Data issue: Negative quantity or cost",IF(AND(N116&lt;&gt;"",O116&gt;N116),"Data issue: Available exceeds owned",IF(M116="","Count needed: Missing count date",IF(TODAY()-M116&gt;'Dashboard'!$B$6,"Count needed: Stale physical count",IF(AND(T116&lt;&gt;"",MAX(T116,-T116)&gt;='Dashboard'!$B$7,MAX(T116*I116,-T116*I116)&gt;='Dashboard'!$B$8),"Quantity variance and value variance alert",IF(AND(T116&lt;&gt;"",MAX(T116,-T116)&gt;='Dashboard'!$B$7),"Quantity variance alert",IF(AND(T116&lt;&gt;"",MAX(T116*I116,-T116*I116)&gt;='Dashboard'!$B$8),"Value variance alert","OK"))))))))),"")</f>
        <v/>
      </c>
      <c r="AA116" s="25" t="n"/>
      <c r="AB116" s="30">
        <f>IFERROR(IF(OR(A116="",T116=""),"",MAX(T116*I116,-T116*I116)),"")</f>
        <v/>
      </c>
    </row>
    <row r="117">
      <c r="A117" s="24" t="n"/>
      <c r="B117" s="24" t="n"/>
      <c r="C117" s="25" t="n"/>
      <c r="D117" s="25" t="n"/>
      <c r="E117" s="25" t="n"/>
      <c r="F117" s="24" t="n"/>
      <c r="G117" s="25" t="n"/>
      <c r="H117" s="24" t="n"/>
      <c r="I117" s="26" t="n"/>
      <c r="J117" s="49" t="n"/>
      <c r="K117" s="49" t="n"/>
      <c r="L117" s="49" t="n"/>
      <c r="M117" s="28" t="n"/>
      <c r="N117" s="49" t="n"/>
      <c r="O117" s="49" t="n"/>
      <c r="P117" s="50">
        <f>IF(A117="","",IFERROR(SUMIF('Linen Transactions'!$C$6:$C$205,A117,'Linen Transactions'!$J$6:$J$205),0))</f>
        <v/>
      </c>
      <c r="Q117" s="50">
        <f>IF(A117="","",IFERROR(SUMIF('Linen Transactions'!$C$6:$C$205,A117,'Linen Transactions'!$K$6:$K$205),0))</f>
        <v/>
      </c>
      <c r="R117" s="50">
        <f>IF(A117="","",IFERROR(K117+P117,0))</f>
        <v/>
      </c>
      <c r="S117" s="50">
        <f>IF(A117="","",IFERROR(L117+Q117,0))</f>
        <v/>
      </c>
      <c r="T117" s="50">
        <f>IFERROR(IF(OR(A117="",N117=""),"",N117-R117),"")</f>
        <v/>
      </c>
      <c r="U117" s="50">
        <f>IFERROR(IF(OR(A117="",O117=""),"",O117-S117),"")</f>
        <v/>
      </c>
      <c r="V117" s="30">
        <f>IFERROR(IF(OR(A117="",N117=""),"",N117*I117),"")</f>
        <v/>
      </c>
      <c r="W117" s="50">
        <f>IFERROR(IF(OR(A117="",H117&lt;&gt;"Yes",O117=""),0,MAX(0,J117-O117)),0)</f>
        <v/>
      </c>
      <c r="X117" s="31">
        <f>IFERROR(IF(A117="","",IF(H117&lt;&gt;"Yes","Inactive",IF(O117="","Count Needed",IF(O117&lt;J117*'Dashboard'!$B$5,"Reorder","Sufficient Stock")))),"Review")</f>
        <v/>
      </c>
      <c r="Y117" s="30">
        <f>IFERROR(IF(A117="","",W117*I117),"")</f>
        <v/>
      </c>
      <c r="Z117" s="32">
        <f>IFERROR(IF(A117="","",IF(COUNTIF($A$6:$A$205,A117)&gt;1,"Data issue: Duplicate Item ID",IF(OR(I117&lt;0,J117&lt;0,K117&lt;0,L117&lt;0,N117&lt;0,O117&lt;0),"Data issue: Negative quantity or cost",IF(AND(N117&lt;&gt;"",O117&gt;N117),"Data issue: Available exceeds owned",IF(M117="","Count needed: Missing count date",IF(TODAY()-M117&gt;'Dashboard'!$B$6,"Count needed: Stale physical count",IF(AND(T117&lt;&gt;"",MAX(T117,-T117)&gt;='Dashboard'!$B$7,MAX(T117*I117,-T117*I117)&gt;='Dashboard'!$B$8),"Quantity variance and value variance alert",IF(AND(T117&lt;&gt;"",MAX(T117,-T117)&gt;='Dashboard'!$B$7),"Quantity variance alert",IF(AND(T117&lt;&gt;"",MAX(T117*I117,-T117*I117)&gt;='Dashboard'!$B$8),"Value variance alert","OK"))))))))),"")</f>
        <v/>
      </c>
      <c r="AA117" s="25" t="n"/>
      <c r="AB117" s="30">
        <f>IFERROR(IF(OR(A117="",T117=""),"",MAX(T117*I117,-T117*I117)),"")</f>
        <v/>
      </c>
    </row>
    <row r="118">
      <c r="A118" s="24" t="n"/>
      <c r="B118" s="24" t="n"/>
      <c r="C118" s="25" t="n"/>
      <c r="D118" s="25" t="n"/>
      <c r="E118" s="25" t="n"/>
      <c r="F118" s="24" t="n"/>
      <c r="G118" s="25" t="n"/>
      <c r="H118" s="24" t="n"/>
      <c r="I118" s="26" t="n"/>
      <c r="J118" s="49" t="n"/>
      <c r="K118" s="49" t="n"/>
      <c r="L118" s="49" t="n"/>
      <c r="M118" s="28" t="n"/>
      <c r="N118" s="49" t="n"/>
      <c r="O118" s="49" t="n"/>
      <c r="P118" s="50">
        <f>IF(A118="","",IFERROR(SUMIF('Linen Transactions'!$C$6:$C$205,A118,'Linen Transactions'!$J$6:$J$205),0))</f>
        <v/>
      </c>
      <c r="Q118" s="50">
        <f>IF(A118="","",IFERROR(SUMIF('Linen Transactions'!$C$6:$C$205,A118,'Linen Transactions'!$K$6:$K$205),0))</f>
        <v/>
      </c>
      <c r="R118" s="50">
        <f>IF(A118="","",IFERROR(K118+P118,0))</f>
        <v/>
      </c>
      <c r="S118" s="50">
        <f>IF(A118="","",IFERROR(L118+Q118,0))</f>
        <v/>
      </c>
      <c r="T118" s="50">
        <f>IFERROR(IF(OR(A118="",N118=""),"",N118-R118),"")</f>
        <v/>
      </c>
      <c r="U118" s="50">
        <f>IFERROR(IF(OR(A118="",O118=""),"",O118-S118),"")</f>
        <v/>
      </c>
      <c r="V118" s="30">
        <f>IFERROR(IF(OR(A118="",N118=""),"",N118*I118),"")</f>
        <v/>
      </c>
      <c r="W118" s="50">
        <f>IFERROR(IF(OR(A118="",H118&lt;&gt;"Yes",O118=""),0,MAX(0,J118-O118)),0)</f>
        <v/>
      </c>
      <c r="X118" s="31">
        <f>IFERROR(IF(A118="","",IF(H118&lt;&gt;"Yes","Inactive",IF(O118="","Count Needed",IF(O118&lt;J118*'Dashboard'!$B$5,"Reorder","Sufficient Stock")))),"Review")</f>
        <v/>
      </c>
      <c r="Y118" s="30">
        <f>IFERROR(IF(A118="","",W118*I118),"")</f>
        <v/>
      </c>
      <c r="Z118" s="32">
        <f>IFERROR(IF(A118="","",IF(COUNTIF($A$6:$A$205,A118)&gt;1,"Data issue: Duplicate Item ID",IF(OR(I118&lt;0,J118&lt;0,K118&lt;0,L118&lt;0,N118&lt;0,O118&lt;0),"Data issue: Negative quantity or cost",IF(AND(N118&lt;&gt;"",O118&gt;N118),"Data issue: Available exceeds owned",IF(M118="","Count needed: Missing count date",IF(TODAY()-M118&gt;'Dashboard'!$B$6,"Count needed: Stale physical count",IF(AND(T118&lt;&gt;"",MAX(T118,-T118)&gt;='Dashboard'!$B$7,MAX(T118*I118,-T118*I118)&gt;='Dashboard'!$B$8),"Quantity variance and value variance alert",IF(AND(T118&lt;&gt;"",MAX(T118,-T118)&gt;='Dashboard'!$B$7),"Quantity variance alert",IF(AND(T118&lt;&gt;"",MAX(T118*I118,-T118*I118)&gt;='Dashboard'!$B$8),"Value variance alert","OK"))))))))),"")</f>
        <v/>
      </c>
      <c r="AA118" s="25" t="n"/>
      <c r="AB118" s="30">
        <f>IFERROR(IF(OR(A118="",T118=""),"",MAX(T118*I118,-T118*I118)),"")</f>
        <v/>
      </c>
    </row>
    <row r="119">
      <c r="A119" s="24" t="n"/>
      <c r="B119" s="24" t="n"/>
      <c r="C119" s="25" t="n"/>
      <c r="D119" s="25" t="n"/>
      <c r="E119" s="25" t="n"/>
      <c r="F119" s="24" t="n"/>
      <c r="G119" s="25" t="n"/>
      <c r="H119" s="24" t="n"/>
      <c r="I119" s="26" t="n"/>
      <c r="J119" s="49" t="n"/>
      <c r="K119" s="49" t="n"/>
      <c r="L119" s="49" t="n"/>
      <c r="M119" s="28" t="n"/>
      <c r="N119" s="49" t="n"/>
      <c r="O119" s="49" t="n"/>
      <c r="P119" s="50">
        <f>IF(A119="","",IFERROR(SUMIF('Linen Transactions'!$C$6:$C$205,A119,'Linen Transactions'!$J$6:$J$205),0))</f>
        <v/>
      </c>
      <c r="Q119" s="50">
        <f>IF(A119="","",IFERROR(SUMIF('Linen Transactions'!$C$6:$C$205,A119,'Linen Transactions'!$K$6:$K$205),0))</f>
        <v/>
      </c>
      <c r="R119" s="50">
        <f>IF(A119="","",IFERROR(K119+P119,0))</f>
        <v/>
      </c>
      <c r="S119" s="50">
        <f>IF(A119="","",IFERROR(L119+Q119,0))</f>
        <v/>
      </c>
      <c r="T119" s="50">
        <f>IFERROR(IF(OR(A119="",N119=""),"",N119-R119),"")</f>
        <v/>
      </c>
      <c r="U119" s="50">
        <f>IFERROR(IF(OR(A119="",O119=""),"",O119-S119),"")</f>
        <v/>
      </c>
      <c r="V119" s="30">
        <f>IFERROR(IF(OR(A119="",N119=""),"",N119*I119),"")</f>
        <v/>
      </c>
      <c r="W119" s="50">
        <f>IFERROR(IF(OR(A119="",H119&lt;&gt;"Yes",O119=""),0,MAX(0,J119-O119)),0)</f>
        <v/>
      </c>
      <c r="X119" s="31">
        <f>IFERROR(IF(A119="","",IF(H119&lt;&gt;"Yes","Inactive",IF(O119="","Count Needed",IF(O119&lt;J119*'Dashboard'!$B$5,"Reorder","Sufficient Stock")))),"Review")</f>
        <v/>
      </c>
      <c r="Y119" s="30">
        <f>IFERROR(IF(A119="","",W119*I119),"")</f>
        <v/>
      </c>
      <c r="Z119" s="32">
        <f>IFERROR(IF(A119="","",IF(COUNTIF($A$6:$A$205,A119)&gt;1,"Data issue: Duplicate Item ID",IF(OR(I119&lt;0,J119&lt;0,K119&lt;0,L119&lt;0,N119&lt;0,O119&lt;0),"Data issue: Negative quantity or cost",IF(AND(N119&lt;&gt;"",O119&gt;N119),"Data issue: Available exceeds owned",IF(M119="","Count needed: Missing count date",IF(TODAY()-M119&gt;'Dashboard'!$B$6,"Count needed: Stale physical count",IF(AND(T119&lt;&gt;"",MAX(T119,-T119)&gt;='Dashboard'!$B$7,MAX(T119*I119,-T119*I119)&gt;='Dashboard'!$B$8),"Quantity variance and value variance alert",IF(AND(T119&lt;&gt;"",MAX(T119,-T119)&gt;='Dashboard'!$B$7),"Quantity variance alert",IF(AND(T119&lt;&gt;"",MAX(T119*I119,-T119*I119)&gt;='Dashboard'!$B$8),"Value variance alert","OK"))))))))),"")</f>
        <v/>
      </c>
      <c r="AA119" s="25" t="n"/>
      <c r="AB119" s="30">
        <f>IFERROR(IF(OR(A119="",T119=""),"",MAX(T119*I119,-T119*I119)),"")</f>
        <v/>
      </c>
    </row>
    <row r="120">
      <c r="A120" s="24" t="n"/>
      <c r="B120" s="24" t="n"/>
      <c r="C120" s="25" t="n"/>
      <c r="D120" s="25" t="n"/>
      <c r="E120" s="25" t="n"/>
      <c r="F120" s="24" t="n"/>
      <c r="G120" s="25" t="n"/>
      <c r="H120" s="24" t="n"/>
      <c r="I120" s="26" t="n"/>
      <c r="J120" s="49" t="n"/>
      <c r="K120" s="49" t="n"/>
      <c r="L120" s="49" t="n"/>
      <c r="M120" s="28" t="n"/>
      <c r="N120" s="49" t="n"/>
      <c r="O120" s="49" t="n"/>
      <c r="P120" s="50">
        <f>IF(A120="","",IFERROR(SUMIF('Linen Transactions'!$C$6:$C$205,A120,'Linen Transactions'!$J$6:$J$205),0))</f>
        <v/>
      </c>
      <c r="Q120" s="50">
        <f>IF(A120="","",IFERROR(SUMIF('Linen Transactions'!$C$6:$C$205,A120,'Linen Transactions'!$K$6:$K$205),0))</f>
        <v/>
      </c>
      <c r="R120" s="50">
        <f>IF(A120="","",IFERROR(K120+P120,0))</f>
        <v/>
      </c>
      <c r="S120" s="50">
        <f>IF(A120="","",IFERROR(L120+Q120,0))</f>
        <v/>
      </c>
      <c r="T120" s="50">
        <f>IFERROR(IF(OR(A120="",N120=""),"",N120-R120),"")</f>
        <v/>
      </c>
      <c r="U120" s="50">
        <f>IFERROR(IF(OR(A120="",O120=""),"",O120-S120),"")</f>
        <v/>
      </c>
      <c r="V120" s="30">
        <f>IFERROR(IF(OR(A120="",N120=""),"",N120*I120),"")</f>
        <v/>
      </c>
      <c r="W120" s="50">
        <f>IFERROR(IF(OR(A120="",H120&lt;&gt;"Yes",O120=""),0,MAX(0,J120-O120)),0)</f>
        <v/>
      </c>
      <c r="X120" s="31">
        <f>IFERROR(IF(A120="","",IF(H120&lt;&gt;"Yes","Inactive",IF(O120="","Count Needed",IF(O120&lt;J120*'Dashboard'!$B$5,"Reorder","Sufficient Stock")))),"Review")</f>
        <v/>
      </c>
      <c r="Y120" s="30">
        <f>IFERROR(IF(A120="","",W120*I120),"")</f>
        <v/>
      </c>
      <c r="Z120" s="32">
        <f>IFERROR(IF(A120="","",IF(COUNTIF($A$6:$A$205,A120)&gt;1,"Data issue: Duplicate Item ID",IF(OR(I120&lt;0,J120&lt;0,K120&lt;0,L120&lt;0,N120&lt;0,O120&lt;0),"Data issue: Negative quantity or cost",IF(AND(N120&lt;&gt;"",O120&gt;N120),"Data issue: Available exceeds owned",IF(M120="","Count needed: Missing count date",IF(TODAY()-M120&gt;'Dashboard'!$B$6,"Count needed: Stale physical count",IF(AND(T120&lt;&gt;"",MAX(T120,-T120)&gt;='Dashboard'!$B$7,MAX(T120*I120,-T120*I120)&gt;='Dashboard'!$B$8),"Quantity variance and value variance alert",IF(AND(T120&lt;&gt;"",MAX(T120,-T120)&gt;='Dashboard'!$B$7),"Quantity variance alert",IF(AND(T120&lt;&gt;"",MAX(T120*I120,-T120*I120)&gt;='Dashboard'!$B$8),"Value variance alert","OK"))))))))),"")</f>
        <v/>
      </c>
      <c r="AA120" s="25" t="n"/>
      <c r="AB120" s="30">
        <f>IFERROR(IF(OR(A120="",T120=""),"",MAX(T120*I120,-T120*I120)),"")</f>
        <v/>
      </c>
    </row>
    <row r="121">
      <c r="A121" s="24" t="n"/>
      <c r="B121" s="24" t="n"/>
      <c r="C121" s="25" t="n"/>
      <c r="D121" s="25" t="n"/>
      <c r="E121" s="25" t="n"/>
      <c r="F121" s="24" t="n"/>
      <c r="G121" s="25" t="n"/>
      <c r="H121" s="24" t="n"/>
      <c r="I121" s="26" t="n"/>
      <c r="J121" s="49" t="n"/>
      <c r="K121" s="49" t="n"/>
      <c r="L121" s="49" t="n"/>
      <c r="M121" s="28" t="n"/>
      <c r="N121" s="49" t="n"/>
      <c r="O121" s="49" t="n"/>
      <c r="P121" s="50">
        <f>IF(A121="","",IFERROR(SUMIF('Linen Transactions'!$C$6:$C$205,A121,'Linen Transactions'!$J$6:$J$205),0))</f>
        <v/>
      </c>
      <c r="Q121" s="50">
        <f>IF(A121="","",IFERROR(SUMIF('Linen Transactions'!$C$6:$C$205,A121,'Linen Transactions'!$K$6:$K$205),0))</f>
        <v/>
      </c>
      <c r="R121" s="50">
        <f>IF(A121="","",IFERROR(K121+P121,0))</f>
        <v/>
      </c>
      <c r="S121" s="50">
        <f>IF(A121="","",IFERROR(L121+Q121,0))</f>
        <v/>
      </c>
      <c r="T121" s="50">
        <f>IFERROR(IF(OR(A121="",N121=""),"",N121-R121),"")</f>
        <v/>
      </c>
      <c r="U121" s="50">
        <f>IFERROR(IF(OR(A121="",O121=""),"",O121-S121),"")</f>
        <v/>
      </c>
      <c r="V121" s="30">
        <f>IFERROR(IF(OR(A121="",N121=""),"",N121*I121),"")</f>
        <v/>
      </c>
      <c r="W121" s="50">
        <f>IFERROR(IF(OR(A121="",H121&lt;&gt;"Yes",O121=""),0,MAX(0,J121-O121)),0)</f>
        <v/>
      </c>
      <c r="X121" s="31">
        <f>IFERROR(IF(A121="","",IF(H121&lt;&gt;"Yes","Inactive",IF(O121="","Count Needed",IF(O121&lt;J121*'Dashboard'!$B$5,"Reorder","Sufficient Stock")))),"Review")</f>
        <v/>
      </c>
      <c r="Y121" s="30">
        <f>IFERROR(IF(A121="","",W121*I121),"")</f>
        <v/>
      </c>
      <c r="Z121" s="32">
        <f>IFERROR(IF(A121="","",IF(COUNTIF($A$6:$A$205,A121)&gt;1,"Data issue: Duplicate Item ID",IF(OR(I121&lt;0,J121&lt;0,K121&lt;0,L121&lt;0,N121&lt;0,O121&lt;0),"Data issue: Negative quantity or cost",IF(AND(N121&lt;&gt;"",O121&gt;N121),"Data issue: Available exceeds owned",IF(M121="","Count needed: Missing count date",IF(TODAY()-M121&gt;'Dashboard'!$B$6,"Count needed: Stale physical count",IF(AND(T121&lt;&gt;"",MAX(T121,-T121)&gt;='Dashboard'!$B$7,MAX(T121*I121,-T121*I121)&gt;='Dashboard'!$B$8),"Quantity variance and value variance alert",IF(AND(T121&lt;&gt;"",MAX(T121,-T121)&gt;='Dashboard'!$B$7),"Quantity variance alert",IF(AND(T121&lt;&gt;"",MAX(T121*I121,-T121*I121)&gt;='Dashboard'!$B$8),"Value variance alert","OK"))))))))),"")</f>
        <v/>
      </c>
      <c r="AA121" s="25" t="n"/>
      <c r="AB121" s="30">
        <f>IFERROR(IF(OR(A121="",T121=""),"",MAX(T121*I121,-T121*I121)),"")</f>
        <v/>
      </c>
    </row>
    <row r="122">
      <c r="A122" s="24" t="n"/>
      <c r="B122" s="24" t="n"/>
      <c r="C122" s="25" t="n"/>
      <c r="D122" s="25" t="n"/>
      <c r="E122" s="25" t="n"/>
      <c r="F122" s="24" t="n"/>
      <c r="G122" s="25" t="n"/>
      <c r="H122" s="24" t="n"/>
      <c r="I122" s="26" t="n"/>
      <c r="J122" s="49" t="n"/>
      <c r="K122" s="49" t="n"/>
      <c r="L122" s="49" t="n"/>
      <c r="M122" s="28" t="n"/>
      <c r="N122" s="49" t="n"/>
      <c r="O122" s="49" t="n"/>
      <c r="P122" s="50">
        <f>IF(A122="","",IFERROR(SUMIF('Linen Transactions'!$C$6:$C$205,A122,'Linen Transactions'!$J$6:$J$205),0))</f>
        <v/>
      </c>
      <c r="Q122" s="50">
        <f>IF(A122="","",IFERROR(SUMIF('Linen Transactions'!$C$6:$C$205,A122,'Linen Transactions'!$K$6:$K$205),0))</f>
        <v/>
      </c>
      <c r="R122" s="50">
        <f>IF(A122="","",IFERROR(K122+P122,0))</f>
        <v/>
      </c>
      <c r="S122" s="50">
        <f>IF(A122="","",IFERROR(L122+Q122,0))</f>
        <v/>
      </c>
      <c r="T122" s="50">
        <f>IFERROR(IF(OR(A122="",N122=""),"",N122-R122),"")</f>
        <v/>
      </c>
      <c r="U122" s="50">
        <f>IFERROR(IF(OR(A122="",O122=""),"",O122-S122),"")</f>
        <v/>
      </c>
      <c r="V122" s="30">
        <f>IFERROR(IF(OR(A122="",N122=""),"",N122*I122),"")</f>
        <v/>
      </c>
      <c r="W122" s="50">
        <f>IFERROR(IF(OR(A122="",H122&lt;&gt;"Yes",O122=""),0,MAX(0,J122-O122)),0)</f>
        <v/>
      </c>
      <c r="X122" s="31">
        <f>IFERROR(IF(A122="","",IF(H122&lt;&gt;"Yes","Inactive",IF(O122="","Count Needed",IF(O122&lt;J122*'Dashboard'!$B$5,"Reorder","Sufficient Stock")))),"Review")</f>
        <v/>
      </c>
      <c r="Y122" s="30">
        <f>IFERROR(IF(A122="","",W122*I122),"")</f>
        <v/>
      </c>
      <c r="Z122" s="32">
        <f>IFERROR(IF(A122="","",IF(COUNTIF($A$6:$A$205,A122)&gt;1,"Data issue: Duplicate Item ID",IF(OR(I122&lt;0,J122&lt;0,K122&lt;0,L122&lt;0,N122&lt;0,O122&lt;0),"Data issue: Negative quantity or cost",IF(AND(N122&lt;&gt;"",O122&gt;N122),"Data issue: Available exceeds owned",IF(M122="","Count needed: Missing count date",IF(TODAY()-M122&gt;'Dashboard'!$B$6,"Count needed: Stale physical count",IF(AND(T122&lt;&gt;"",MAX(T122,-T122)&gt;='Dashboard'!$B$7,MAX(T122*I122,-T122*I122)&gt;='Dashboard'!$B$8),"Quantity variance and value variance alert",IF(AND(T122&lt;&gt;"",MAX(T122,-T122)&gt;='Dashboard'!$B$7),"Quantity variance alert",IF(AND(T122&lt;&gt;"",MAX(T122*I122,-T122*I122)&gt;='Dashboard'!$B$8),"Value variance alert","OK"))))))))),"")</f>
        <v/>
      </c>
      <c r="AA122" s="25" t="n"/>
      <c r="AB122" s="30">
        <f>IFERROR(IF(OR(A122="",T122=""),"",MAX(T122*I122,-T122*I122)),"")</f>
        <v/>
      </c>
    </row>
    <row r="123">
      <c r="A123" s="24" t="n"/>
      <c r="B123" s="24" t="n"/>
      <c r="C123" s="25" t="n"/>
      <c r="D123" s="25" t="n"/>
      <c r="E123" s="25" t="n"/>
      <c r="F123" s="24" t="n"/>
      <c r="G123" s="25" t="n"/>
      <c r="H123" s="24" t="n"/>
      <c r="I123" s="26" t="n"/>
      <c r="J123" s="49" t="n"/>
      <c r="K123" s="49" t="n"/>
      <c r="L123" s="49" t="n"/>
      <c r="M123" s="28" t="n"/>
      <c r="N123" s="49" t="n"/>
      <c r="O123" s="49" t="n"/>
      <c r="P123" s="50">
        <f>IF(A123="","",IFERROR(SUMIF('Linen Transactions'!$C$6:$C$205,A123,'Linen Transactions'!$J$6:$J$205),0))</f>
        <v/>
      </c>
      <c r="Q123" s="50">
        <f>IF(A123="","",IFERROR(SUMIF('Linen Transactions'!$C$6:$C$205,A123,'Linen Transactions'!$K$6:$K$205),0))</f>
        <v/>
      </c>
      <c r="R123" s="50">
        <f>IF(A123="","",IFERROR(K123+P123,0))</f>
        <v/>
      </c>
      <c r="S123" s="50">
        <f>IF(A123="","",IFERROR(L123+Q123,0))</f>
        <v/>
      </c>
      <c r="T123" s="50">
        <f>IFERROR(IF(OR(A123="",N123=""),"",N123-R123),"")</f>
        <v/>
      </c>
      <c r="U123" s="50">
        <f>IFERROR(IF(OR(A123="",O123=""),"",O123-S123),"")</f>
        <v/>
      </c>
      <c r="V123" s="30">
        <f>IFERROR(IF(OR(A123="",N123=""),"",N123*I123),"")</f>
        <v/>
      </c>
      <c r="W123" s="50">
        <f>IFERROR(IF(OR(A123="",H123&lt;&gt;"Yes",O123=""),0,MAX(0,J123-O123)),0)</f>
        <v/>
      </c>
      <c r="X123" s="31">
        <f>IFERROR(IF(A123="","",IF(H123&lt;&gt;"Yes","Inactive",IF(O123="","Count Needed",IF(O123&lt;J123*'Dashboard'!$B$5,"Reorder","Sufficient Stock")))),"Review")</f>
        <v/>
      </c>
      <c r="Y123" s="30">
        <f>IFERROR(IF(A123="","",W123*I123),"")</f>
        <v/>
      </c>
      <c r="Z123" s="32">
        <f>IFERROR(IF(A123="","",IF(COUNTIF($A$6:$A$205,A123)&gt;1,"Data issue: Duplicate Item ID",IF(OR(I123&lt;0,J123&lt;0,K123&lt;0,L123&lt;0,N123&lt;0,O123&lt;0),"Data issue: Negative quantity or cost",IF(AND(N123&lt;&gt;"",O123&gt;N123),"Data issue: Available exceeds owned",IF(M123="","Count needed: Missing count date",IF(TODAY()-M123&gt;'Dashboard'!$B$6,"Count needed: Stale physical count",IF(AND(T123&lt;&gt;"",MAX(T123,-T123)&gt;='Dashboard'!$B$7,MAX(T123*I123,-T123*I123)&gt;='Dashboard'!$B$8),"Quantity variance and value variance alert",IF(AND(T123&lt;&gt;"",MAX(T123,-T123)&gt;='Dashboard'!$B$7),"Quantity variance alert",IF(AND(T123&lt;&gt;"",MAX(T123*I123,-T123*I123)&gt;='Dashboard'!$B$8),"Value variance alert","OK"))))))))),"")</f>
        <v/>
      </c>
      <c r="AA123" s="25" t="n"/>
      <c r="AB123" s="30">
        <f>IFERROR(IF(OR(A123="",T123=""),"",MAX(T123*I123,-T123*I123)),"")</f>
        <v/>
      </c>
    </row>
    <row r="124">
      <c r="A124" s="24" t="n"/>
      <c r="B124" s="24" t="n"/>
      <c r="C124" s="25" t="n"/>
      <c r="D124" s="25" t="n"/>
      <c r="E124" s="25" t="n"/>
      <c r="F124" s="24" t="n"/>
      <c r="G124" s="25" t="n"/>
      <c r="H124" s="24" t="n"/>
      <c r="I124" s="26" t="n"/>
      <c r="J124" s="49" t="n"/>
      <c r="K124" s="49" t="n"/>
      <c r="L124" s="49" t="n"/>
      <c r="M124" s="28" t="n"/>
      <c r="N124" s="49" t="n"/>
      <c r="O124" s="49" t="n"/>
      <c r="P124" s="50">
        <f>IF(A124="","",IFERROR(SUMIF('Linen Transactions'!$C$6:$C$205,A124,'Linen Transactions'!$J$6:$J$205),0))</f>
        <v/>
      </c>
      <c r="Q124" s="50">
        <f>IF(A124="","",IFERROR(SUMIF('Linen Transactions'!$C$6:$C$205,A124,'Linen Transactions'!$K$6:$K$205),0))</f>
        <v/>
      </c>
      <c r="R124" s="50">
        <f>IF(A124="","",IFERROR(K124+P124,0))</f>
        <v/>
      </c>
      <c r="S124" s="50">
        <f>IF(A124="","",IFERROR(L124+Q124,0))</f>
        <v/>
      </c>
      <c r="T124" s="50">
        <f>IFERROR(IF(OR(A124="",N124=""),"",N124-R124),"")</f>
        <v/>
      </c>
      <c r="U124" s="50">
        <f>IFERROR(IF(OR(A124="",O124=""),"",O124-S124),"")</f>
        <v/>
      </c>
      <c r="V124" s="30">
        <f>IFERROR(IF(OR(A124="",N124=""),"",N124*I124),"")</f>
        <v/>
      </c>
      <c r="W124" s="50">
        <f>IFERROR(IF(OR(A124="",H124&lt;&gt;"Yes",O124=""),0,MAX(0,J124-O124)),0)</f>
        <v/>
      </c>
      <c r="X124" s="31">
        <f>IFERROR(IF(A124="","",IF(H124&lt;&gt;"Yes","Inactive",IF(O124="","Count Needed",IF(O124&lt;J124*'Dashboard'!$B$5,"Reorder","Sufficient Stock")))),"Review")</f>
        <v/>
      </c>
      <c r="Y124" s="30">
        <f>IFERROR(IF(A124="","",W124*I124),"")</f>
        <v/>
      </c>
      <c r="Z124" s="32">
        <f>IFERROR(IF(A124="","",IF(COUNTIF($A$6:$A$205,A124)&gt;1,"Data issue: Duplicate Item ID",IF(OR(I124&lt;0,J124&lt;0,K124&lt;0,L124&lt;0,N124&lt;0,O124&lt;0),"Data issue: Negative quantity or cost",IF(AND(N124&lt;&gt;"",O124&gt;N124),"Data issue: Available exceeds owned",IF(M124="","Count needed: Missing count date",IF(TODAY()-M124&gt;'Dashboard'!$B$6,"Count needed: Stale physical count",IF(AND(T124&lt;&gt;"",MAX(T124,-T124)&gt;='Dashboard'!$B$7,MAX(T124*I124,-T124*I124)&gt;='Dashboard'!$B$8),"Quantity variance and value variance alert",IF(AND(T124&lt;&gt;"",MAX(T124,-T124)&gt;='Dashboard'!$B$7),"Quantity variance alert",IF(AND(T124&lt;&gt;"",MAX(T124*I124,-T124*I124)&gt;='Dashboard'!$B$8),"Value variance alert","OK"))))))))),"")</f>
        <v/>
      </c>
      <c r="AA124" s="25" t="n"/>
      <c r="AB124" s="30">
        <f>IFERROR(IF(OR(A124="",T124=""),"",MAX(T124*I124,-T124*I124)),"")</f>
        <v/>
      </c>
    </row>
    <row r="125">
      <c r="A125" s="24" t="n"/>
      <c r="B125" s="24" t="n"/>
      <c r="C125" s="25" t="n"/>
      <c r="D125" s="25" t="n"/>
      <c r="E125" s="25" t="n"/>
      <c r="F125" s="24" t="n"/>
      <c r="G125" s="25" t="n"/>
      <c r="H125" s="24" t="n"/>
      <c r="I125" s="26" t="n"/>
      <c r="J125" s="49" t="n"/>
      <c r="K125" s="49" t="n"/>
      <c r="L125" s="49" t="n"/>
      <c r="M125" s="28" t="n"/>
      <c r="N125" s="49" t="n"/>
      <c r="O125" s="49" t="n"/>
      <c r="P125" s="50">
        <f>IF(A125="","",IFERROR(SUMIF('Linen Transactions'!$C$6:$C$205,A125,'Linen Transactions'!$J$6:$J$205),0))</f>
        <v/>
      </c>
      <c r="Q125" s="50">
        <f>IF(A125="","",IFERROR(SUMIF('Linen Transactions'!$C$6:$C$205,A125,'Linen Transactions'!$K$6:$K$205),0))</f>
        <v/>
      </c>
      <c r="R125" s="50">
        <f>IF(A125="","",IFERROR(K125+P125,0))</f>
        <v/>
      </c>
      <c r="S125" s="50">
        <f>IF(A125="","",IFERROR(L125+Q125,0))</f>
        <v/>
      </c>
      <c r="T125" s="50">
        <f>IFERROR(IF(OR(A125="",N125=""),"",N125-R125),"")</f>
        <v/>
      </c>
      <c r="U125" s="50">
        <f>IFERROR(IF(OR(A125="",O125=""),"",O125-S125),"")</f>
        <v/>
      </c>
      <c r="V125" s="30">
        <f>IFERROR(IF(OR(A125="",N125=""),"",N125*I125),"")</f>
        <v/>
      </c>
      <c r="W125" s="50">
        <f>IFERROR(IF(OR(A125="",H125&lt;&gt;"Yes",O125=""),0,MAX(0,J125-O125)),0)</f>
        <v/>
      </c>
      <c r="X125" s="31">
        <f>IFERROR(IF(A125="","",IF(H125&lt;&gt;"Yes","Inactive",IF(O125="","Count Needed",IF(O125&lt;J125*'Dashboard'!$B$5,"Reorder","Sufficient Stock")))),"Review")</f>
        <v/>
      </c>
      <c r="Y125" s="30">
        <f>IFERROR(IF(A125="","",W125*I125),"")</f>
        <v/>
      </c>
      <c r="Z125" s="32">
        <f>IFERROR(IF(A125="","",IF(COUNTIF($A$6:$A$205,A125)&gt;1,"Data issue: Duplicate Item ID",IF(OR(I125&lt;0,J125&lt;0,K125&lt;0,L125&lt;0,N125&lt;0,O125&lt;0),"Data issue: Negative quantity or cost",IF(AND(N125&lt;&gt;"",O125&gt;N125),"Data issue: Available exceeds owned",IF(M125="","Count needed: Missing count date",IF(TODAY()-M125&gt;'Dashboard'!$B$6,"Count needed: Stale physical count",IF(AND(T125&lt;&gt;"",MAX(T125,-T125)&gt;='Dashboard'!$B$7,MAX(T125*I125,-T125*I125)&gt;='Dashboard'!$B$8),"Quantity variance and value variance alert",IF(AND(T125&lt;&gt;"",MAX(T125,-T125)&gt;='Dashboard'!$B$7),"Quantity variance alert",IF(AND(T125&lt;&gt;"",MAX(T125*I125,-T125*I125)&gt;='Dashboard'!$B$8),"Value variance alert","OK"))))))))),"")</f>
        <v/>
      </c>
      <c r="AA125" s="25" t="n"/>
      <c r="AB125" s="30">
        <f>IFERROR(IF(OR(A125="",T125=""),"",MAX(T125*I125,-T125*I125)),"")</f>
        <v/>
      </c>
    </row>
    <row r="126">
      <c r="A126" s="24" t="n"/>
      <c r="B126" s="24" t="n"/>
      <c r="C126" s="25" t="n"/>
      <c r="D126" s="25" t="n"/>
      <c r="E126" s="25" t="n"/>
      <c r="F126" s="24" t="n"/>
      <c r="G126" s="25" t="n"/>
      <c r="H126" s="24" t="n"/>
      <c r="I126" s="26" t="n"/>
      <c r="J126" s="49" t="n"/>
      <c r="K126" s="49" t="n"/>
      <c r="L126" s="49" t="n"/>
      <c r="M126" s="28" t="n"/>
      <c r="N126" s="49" t="n"/>
      <c r="O126" s="49" t="n"/>
      <c r="P126" s="50">
        <f>IF(A126="","",IFERROR(SUMIF('Linen Transactions'!$C$6:$C$205,A126,'Linen Transactions'!$J$6:$J$205),0))</f>
        <v/>
      </c>
      <c r="Q126" s="50">
        <f>IF(A126="","",IFERROR(SUMIF('Linen Transactions'!$C$6:$C$205,A126,'Linen Transactions'!$K$6:$K$205),0))</f>
        <v/>
      </c>
      <c r="R126" s="50">
        <f>IF(A126="","",IFERROR(K126+P126,0))</f>
        <v/>
      </c>
      <c r="S126" s="50">
        <f>IF(A126="","",IFERROR(L126+Q126,0))</f>
        <v/>
      </c>
      <c r="T126" s="50">
        <f>IFERROR(IF(OR(A126="",N126=""),"",N126-R126),"")</f>
        <v/>
      </c>
      <c r="U126" s="50">
        <f>IFERROR(IF(OR(A126="",O126=""),"",O126-S126),"")</f>
        <v/>
      </c>
      <c r="V126" s="30">
        <f>IFERROR(IF(OR(A126="",N126=""),"",N126*I126),"")</f>
        <v/>
      </c>
      <c r="W126" s="50">
        <f>IFERROR(IF(OR(A126="",H126&lt;&gt;"Yes",O126=""),0,MAX(0,J126-O126)),0)</f>
        <v/>
      </c>
      <c r="X126" s="31">
        <f>IFERROR(IF(A126="","",IF(H126&lt;&gt;"Yes","Inactive",IF(O126="","Count Needed",IF(O126&lt;J126*'Dashboard'!$B$5,"Reorder","Sufficient Stock")))),"Review")</f>
        <v/>
      </c>
      <c r="Y126" s="30">
        <f>IFERROR(IF(A126="","",W126*I126),"")</f>
        <v/>
      </c>
      <c r="Z126" s="32">
        <f>IFERROR(IF(A126="","",IF(COUNTIF($A$6:$A$205,A126)&gt;1,"Data issue: Duplicate Item ID",IF(OR(I126&lt;0,J126&lt;0,K126&lt;0,L126&lt;0,N126&lt;0,O126&lt;0),"Data issue: Negative quantity or cost",IF(AND(N126&lt;&gt;"",O126&gt;N126),"Data issue: Available exceeds owned",IF(M126="","Count needed: Missing count date",IF(TODAY()-M126&gt;'Dashboard'!$B$6,"Count needed: Stale physical count",IF(AND(T126&lt;&gt;"",MAX(T126,-T126)&gt;='Dashboard'!$B$7,MAX(T126*I126,-T126*I126)&gt;='Dashboard'!$B$8),"Quantity variance and value variance alert",IF(AND(T126&lt;&gt;"",MAX(T126,-T126)&gt;='Dashboard'!$B$7),"Quantity variance alert",IF(AND(T126&lt;&gt;"",MAX(T126*I126,-T126*I126)&gt;='Dashboard'!$B$8),"Value variance alert","OK"))))))))),"")</f>
        <v/>
      </c>
      <c r="AA126" s="25" t="n"/>
      <c r="AB126" s="30">
        <f>IFERROR(IF(OR(A126="",T126=""),"",MAX(T126*I126,-T126*I126)),"")</f>
        <v/>
      </c>
    </row>
    <row r="127">
      <c r="A127" s="24" t="n"/>
      <c r="B127" s="24" t="n"/>
      <c r="C127" s="25" t="n"/>
      <c r="D127" s="25" t="n"/>
      <c r="E127" s="25" t="n"/>
      <c r="F127" s="24" t="n"/>
      <c r="G127" s="25" t="n"/>
      <c r="H127" s="24" t="n"/>
      <c r="I127" s="26" t="n"/>
      <c r="J127" s="49" t="n"/>
      <c r="K127" s="49" t="n"/>
      <c r="L127" s="49" t="n"/>
      <c r="M127" s="28" t="n"/>
      <c r="N127" s="49" t="n"/>
      <c r="O127" s="49" t="n"/>
      <c r="P127" s="50">
        <f>IF(A127="","",IFERROR(SUMIF('Linen Transactions'!$C$6:$C$205,A127,'Linen Transactions'!$J$6:$J$205),0))</f>
        <v/>
      </c>
      <c r="Q127" s="50">
        <f>IF(A127="","",IFERROR(SUMIF('Linen Transactions'!$C$6:$C$205,A127,'Linen Transactions'!$K$6:$K$205),0))</f>
        <v/>
      </c>
      <c r="R127" s="50">
        <f>IF(A127="","",IFERROR(K127+P127,0))</f>
        <v/>
      </c>
      <c r="S127" s="50">
        <f>IF(A127="","",IFERROR(L127+Q127,0))</f>
        <v/>
      </c>
      <c r="T127" s="50">
        <f>IFERROR(IF(OR(A127="",N127=""),"",N127-R127),"")</f>
        <v/>
      </c>
      <c r="U127" s="50">
        <f>IFERROR(IF(OR(A127="",O127=""),"",O127-S127),"")</f>
        <v/>
      </c>
      <c r="V127" s="30">
        <f>IFERROR(IF(OR(A127="",N127=""),"",N127*I127),"")</f>
        <v/>
      </c>
      <c r="W127" s="50">
        <f>IFERROR(IF(OR(A127="",H127&lt;&gt;"Yes",O127=""),0,MAX(0,J127-O127)),0)</f>
        <v/>
      </c>
      <c r="X127" s="31">
        <f>IFERROR(IF(A127="","",IF(H127&lt;&gt;"Yes","Inactive",IF(O127="","Count Needed",IF(O127&lt;J127*'Dashboard'!$B$5,"Reorder","Sufficient Stock")))),"Review")</f>
        <v/>
      </c>
      <c r="Y127" s="30">
        <f>IFERROR(IF(A127="","",W127*I127),"")</f>
        <v/>
      </c>
      <c r="Z127" s="32">
        <f>IFERROR(IF(A127="","",IF(COUNTIF($A$6:$A$205,A127)&gt;1,"Data issue: Duplicate Item ID",IF(OR(I127&lt;0,J127&lt;0,K127&lt;0,L127&lt;0,N127&lt;0,O127&lt;0),"Data issue: Negative quantity or cost",IF(AND(N127&lt;&gt;"",O127&gt;N127),"Data issue: Available exceeds owned",IF(M127="","Count needed: Missing count date",IF(TODAY()-M127&gt;'Dashboard'!$B$6,"Count needed: Stale physical count",IF(AND(T127&lt;&gt;"",MAX(T127,-T127)&gt;='Dashboard'!$B$7,MAX(T127*I127,-T127*I127)&gt;='Dashboard'!$B$8),"Quantity variance and value variance alert",IF(AND(T127&lt;&gt;"",MAX(T127,-T127)&gt;='Dashboard'!$B$7),"Quantity variance alert",IF(AND(T127&lt;&gt;"",MAX(T127*I127,-T127*I127)&gt;='Dashboard'!$B$8),"Value variance alert","OK"))))))))),"")</f>
        <v/>
      </c>
      <c r="AA127" s="25" t="n"/>
      <c r="AB127" s="30">
        <f>IFERROR(IF(OR(A127="",T127=""),"",MAX(T127*I127,-T127*I127)),"")</f>
        <v/>
      </c>
    </row>
    <row r="128">
      <c r="A128" s="24" t="n"/>
      <c r="B128" s="24" t="n"/>
      <c r="C128" s="25" t="n"/>
      <c r="D128" s="25" t="n"/>
      <c r="E128" s="25" t="n"/>
      <c r="F128" s="24" t="n"/>
      <c r="G128" s="25" t="n"/>
      <c r="H128" s="24" t="n"/>
      <c r="I128" s="26" t="n"/>
      <c r="J128" s="49" t="n"/>
      <c r="K128" s="49" t="n"/>
      <c r="L128" s="49" t="n"/>
      <c r="M128" s="28" t="n"/>
      <c r="N128" s="49" t="n"/>
      <c r="O128" s="49" t="n"/>
      <c r="P128" s="50">
        <f>IF(A128="","",IFERROR(SUMIF('Linen Transactions'!$C$6:$C$205,A128,'Linen Transactions'!$J$6:$J$205),0))</f>
        <v/>
      </c>
      <c r="Q128" s="50">
        <f>IF(A128="","",IFERROR(SUMIF('Linen Transactions'!$C$6:$C$205,A128,'Linen Transactions'!$K$6:$K$205),0))</f>
        <v/>
      </c>
      <c r="R128" s="50">
        <f>IF(A128="","",IFERROR(K128+P128,0))</f>
        <v/>
      </c>
      <c r="S128" s="50">
        <f>IF(A128="","",IFERROR(L128+Q128,0))</f>
        <v/>
      </c>
      <c r="T128" s="50">
        <f>IFERROR(IF(OR(A128="",N128=""),"",N128-R128),"")</f>
        <v/>
      </c>
      <c r="U128" s="50">
        <f>IFERROR(IF(OR(A128="",O128=""),"",O128-S128),"")</f>
        <v/>
      </c>
      <c r="V128" s="30">
        <f>IFERROR(IF(OR(A128="",N128=""),"",N128*I128),"")</f>
        <v/>
      </c>
      <c r="W128" s="50">
        <f>IFERROR(IF(OR(A128="",H128&lt;&gt;"Yes",O128=""),0,MAX(0,J128-O128)),0)</f>
        <v/>
      </c>
      <c r="X128" s="31">
        <f>IFERROR(IF(A128="","",IF(H128&lt;&gt;"Yes","Inactive",IF(O128="","Count Needed",IF(O128&lt;J128*'Dashboard'!$B$5,"Reorder","Sufficient Stock")))),"Review")</f>
        <v/>
      </c>
      <c r="Y128" s="30">
        <f>IFERROR(IF(A128="","",W128*I128),"")</f>
        <v/>
      </c>
      <c r="Z128" s="32">
        <f>IFERROR(IF(A128="","",IF(COUNTIF($A$6:$A$205,A128)&gt;1,"Data issue: Duplicate Item ID",IF(OR(I128&lt;0,J128&lt;0,K128&lt;0,L128&lt;0,N128&lt;0,O128&lt;0),"Data issue: Negative quantity or cost",IF(AND(N128&lt;&gt;"",O128&gt;N128),"Data issue: Available exceeds owned",IF(M128="","Count needed: Missing count date",IF(TODAY()-M128&gt;'Dashboard'!$B$6,"Count needed: Stale physical count",IF(AND(T128&lt;&gt;"",MAX(T128,-T128)&gt;='Dashboard'!$B$7,MAX(T128*I128,-T128*I128)&gt;='Dashboard'!$B$8),"Quantity variance and value variance alert",IF(AND(T128&lt;&gt;"",MAX(T128,-T128)&gt;='Dashboard'!$B$7),"Quantity variance alert",IF(AND(T128&lt;&gt;"",MAX(T128*I128,-T128*I128)&gt;='Dashboard'!$B$8),"Value variance alert","OK"))))))))),"")</f>
        <v/>
      </c>
      <c r="AA128" s="25" t="n"/>
      <c r="AB128" s="30">
        <f>IFERROR(IF(OR(A128="",T128=""),"",MAX(T128*I128,-T128*I128)),"")</f>
        <v/>
      </c>
    </row>
    <row r="129">
      <c r="A129" s="24" t="n"/>
      <c r="B129" s="24" t="n"/>
      <c r="C129" s="25" t="n"/>
      <c r="D129" s="25" t="n"/>
      <c r="E129" s="25" t="n"/>
      <c r="F129" s="24" t="n"/>
      <c r="G129" s="25" t="n"/>
      <c r="H129" s="24" t="n"/>
      <c r="I129" s="26" t="n"/>
      <c r="J129" s="49" t="n"/>
      <c r="K129" s="49" t="n"/>
      <c r="L129" s="49" t="n"/>
      <c r="M129" s="28" t="n"/>
      <c r="N129" s="49" t="n"/>
      <c r="O129" s="49" t="n"/>
      <c r="P129" s="50">
        <f>IF(A129="","",IFERROR(SUMIF('Linen Transactions'!$C$6:$C$205,A129,'Linen Transactions'!$J$6:$J$205),0))</f>
        <v/>
      </c>
      <c r="Q129" s="50">
        <f>IF(A129="","",IFERROR(SUMIF('Linen Transactions'!$C$6:$C$205,A129,'Linen Transactions'!$K$6:$K$205),0))</f>
        <v/>
      </c>
      <c r="R129" s="50">
        <f>IF(A129="","",IFERROR(K129+P129,0))</f>
        <v/>
      </c>
      <c r="S129" s="50">
        <f>IF(A129="","",IFERROR(L129+Q129,0))</f>
        <v/>
      </c>
      <c r="T129" s="50">
        <f>IFERROR(IF(OR(A129="",N129=""),"",N129-R129),"")</f>
        <v/>
      </c>
      <c r="U129" s="50">
        <f>IFERROR(IF(OR(A129="",O129=""),"",O129-S129),"")</f>
        <v/>
      </c>
      <c r="V129" s="30">
        <f>IFERROR(IF(OR(A129="",N129=""),"",N129*I129),"")</f>
        <v/>
      </c>
      <c r="W129" s="50">
        <f>IFERROR(IF(OR(A129="",H129&lt;&gt;"Yes",O129=""),0,MAX(0,J129-O129)),0)</f>
        <v/>
      </c>
      <c r="X129" s="31">
        <f>IFERROR(IF(A129="","",IF(H129&lt;&gt;"Yes","Inactive",IF(O129="","Count Needed",IF(O129&lt;J129*'Dashboard'!$B$5,"Reorder","Sufficient Stock")))),"Review")</f>
        <v/>
      </c>
      <c r="Y129" s="30">
        <f>IFERROR(IF(A129="","",W129*I129),"")</f>
        <v/>
      </c>
      <c r="Z129" s="32">
        <f>IFERROR(IF(A129="","",IF(COUNTIF($A$6:$A$205,A129)&gt;1,"Data issue: Duplicate Item ID",IF(OR(I129&lt;0,J129&lt;0,K129&lt;0,L129&lt;0,N129&lt;0,O129&lt;0),"Data issue: Negative quantity or cost",IF(AND(N129&lt;&gt;"",O129&gt;N129),"Data issue: Available exceeds owned",IF(M129="","Count needed: Missing count date",IF(TODAY()-M129&gt;'Dashboard'!$B$6,"Count needed: Stale physical count",IF(AND(T129&lt;&gt;"",MAX(T129,-T129)&gt;='Dashboard'!$B$7,MAX(T129*I129,-T129*I129)&gt;='Dashboard'!$B$8),"Quantity variance and value variance alert",IF(AND(T129&lt;&gt;"",MAX(T129,-T129)&gt;='Dashboard'!$B$7),"Quantity variance alert",IF(AND(T129&lt;&gt;"",MAX(T129*I129,-T129*I129)&gt;='Dashboard'!$B$8),"Value variance alert","OK"))))))))),"")</f>
        <v/>
      </c>
      <c r="AA129" s="25" t="n"/>
      <c r="AB129" s="30">
        <f>IFERROR(IF(OR(A129="",T129=""),"",MAX(T129*I129,-T129*I129)),"")</f>
        <v/>
      </c>
    </row>
    <row r="130">
      <c r="A130" s="24" t="n"/>
      <c r="B130" s="24" t="n"/>
      <c r="C130" s="25" t="n"/>
      <c r="D130" s="25" t="n"/>
      <c r="E130" s="25" t="n"/>
      <c r="F130" s="24" t="n"/>
      <c r="G130" s="25" t="n"/>
      <c r="H130" s="24" t="n"/>
      <c r="I130" s="26" t="n"/>
      <c r="J130" s="49" t="n"/>
      <c r="K130" s="49" t="n"/>
      <c r="L130" s="49" t="n"/>
      <c r="M130" s="28" t="n"/>
      <c r="N130" s="49" t="n"/>
      <c r="O130" s="49" t="n"/>
      <c r="P130" s="50">
        <f>IF(A130="","",IFERROR(SUMIF('Linen Transactions'!$C$6:$C$205,A130,'Linen Transactions'!$J$6:$J$205),0))</f>
        <v/>
      </c>
      <c r="Q130" s="50">
        <f>IF(A130="","",IFERROR(SUMIF('Linen Transactions'!$C$6:$C$205,A130,'Linen Transactions'!$K$6:$K$205),0))</f>
        <v/>
      </c>
      <c r="R130" s="50">
        <f>IF(A130="","",IFERROR(K130+P130,0))</f>
        <v/>
      </c>
      <c r="S130" s="50">
        <f>IF(A130="","",IFERROR(L130+Q130,0))</f>
        <v/>
      </c>
      <c r="T130" s="50">
        <f>IFERROR(IF(OR(A130="",N130=""),"",N130-R130),"")</f>
        <v/>
      </c>
      <c r="U130" s="50">
        <f>IFERROR(IF(OR(A130="",O130=""),"",O130-S130),"")</f>
        <v/>
      </c>
      <c r="V130" s="30">
        <f>IFERROR(IF(OR(A130="",N130=""),"",N130*I130),"")</f>
        <v/>
      </c>
      <c r="W130" s="50">
        <f>IFERROR(IF(OR(A130="",H130&lt;&gt;"Yes",O130=""),0,MAX(0,J130-O130)),0)</f>
        <v/>
      </c>
      <c r="X130" s="31">
        <f>IFERROR(IF(A130="","",IF(H130&lt;&gt;"Yes","Inactive",IF(O130="","Count Needed",IF(O130&lt;J130*'Dashboard'!$B$5,"Reorder","Sufficient Stock")))),"Review")</f>
        <v/>
      </c>
      <c r="Y130" s="30">
        <f>IFERROR(IF(A130="","",W130*I130),"")</f>
        <v/>
      </c>
      <c r="Z130" s="32">
        <f>IFERROR(IF(A130="","",IF(COUNTIF($A$6:$A$205,A130)&gt;1,"Data issue: Duplicate Item ID",IF(OR(I130&lt;0,J130&lt;0,K130&lt;0,L130&lt;0,N130&lt;0,O130&lt;0),"Data issue: Negative quantity or cost",IF(AND(N130&lt;&gt;"",O130&gt;N130),"Data issue: Available exceeds owned",IF(M130="","Count needed: Missing count date",IF(TODAY()-M130&gt;'Dashboard'!$B$6,"Count needed: Stale physical count",IF(AND(T130&lt;&gt;"",MAX(T130,-T130)&gt;='Dashboard'!$B$7,MAX(T130*I130,-T130*I130)&gt;='Dashboard'!$B$8),"Quantity variance and value variance alert",IF(AND(T130&lt;&gt;"",MAX(T130,-T130)&gt;='Dashboard'!$B$7),"Quantity variance alert",IF(AND(T130&lt;&gt;"",MAX(T130*I130,-T130*I130)&gt;='Dashboard'!$B$8),"Value variance alert","OK"))))))))),"")</f>
        <v/>
      </c>
      <c r="AA130" s="25" t="n"/>
      <c r="AB130" s="30">
        <f>IFERROR(IF(OR(A130="",T130=""),"",MAX(T130*I130,-T130*I130)),"")</f>
        <v/>
      </c>
    </row>
    <row r="131">
      <c r="A131" s="24" t="n"/>
      <c r="B131" s="24" t="n"/>
      <c r="C131" s="25" t="n"/>
      <c r="D131" s="25" t="n"/>
      <c r="E131" s="25" t="n"/>
      <c r="F131" s="24" t="n"/>
      <c r="G131" s="25" t="n"/>
      <c r="H131" s="24" t="n"/>
      <c r="I131" s="26" t="n"/>
      <c r="J131" s="49" t="n"/>
      <c r="K131" s="49" t="n"/>
      <c r="L131" s="49" t="n"/>
      <c r="M131" s="28" t="n"/>
      <c r="N131" s="49" t="n"/>
      <c r="O131" s="49" t="n"/>
      <c r="P131" s="50">
        <f>IF(A131="","",IFERROR(SUMIF('Linen Transactions'!$C$6:$C$205,A131,'Linen Transactions'!$J$6:$J$205),0))</f>
        <v/>
      </c>
      <c r="Q131" s="50">
        <f>IF(A131="","",IFERROR(SUMIF('Linen Transactions'!$C$6:$C$205,A131,'Linen Transactions'!$K$6:$K$205),0))</f>
        <v/>
      </c>
      <c r="R131" s="50">
        <f>IF(A131="","",IFERROR(K131+P131,0))</f>
        <v/>
      </c>
      <c r="S131" s="50">
        <f>IF(A131="","",IFERROR(L131+Q131,0))</f>
        <v/>
      </c>
      <c r="T131" s="50">
        <f>IFERROR(IF(OR(A131="",N131=""),"",N131-R131),"")</f>
        <v/>
      </c>
      <c r="U131" s="50">
        <f>IFERROR(IF(OR(A131="",O131=""),"",O131-S131),"")</f>
        <v/>
      </c>
      <c r="V131" s="30">
        <f>IFERROR(IF(OR(A131="",N131=""),"",N131*I131),"")</f>
        <v/>
      </c>
      <c r="W131" s="50">
        <f>IFERROR(IF(OR(A131="",H131&lt;&gt;"Yes",O131=""),0,MAX(0,J131-O131)),0)</f>
        <v/>
      </c>
      <c r="X131" s="31">
        <f>IFERROR(IF(A131="","",IF(H131&lt;&gt;"Yes","Inactive",IF(O131="","Count Needed",IF(O131&lt;J131*'Dashboard'!$B$5,"Reorder","Sufficient Stock")))),"Review")</f>
        <v/>
      </c>
      <c r="Y131" s="30">
        <f>IFERROR(IF(A131="","",W131*I131),"")</f>
        <v/>
      </c>
      <c r="Z131" s="32">
        <f>IFERROR(IF(A131="","",IF(COUNTIF($A$6:$A$205,A131)&gt;1,"Data issue: Duplicate Item ID",IF(OR(I131&lt;0,J131&lt;0,K131&lt;0,L131&lt;0,N131&lt;0,O131&lt;0),"Data issue: Negative quantity or cost",IF(AND(N131&lt;&gt;"",O131&gt;N131),"Data issue: Available exceeds owned",IF(M131="","Count needed: Missing count date",IF(TODAY()-M131&gt;'Dashboard'!$B$6,"Count needed: Stale physical count",IF(AND(T131&lt;&gt;"",MAX(T131,-T131)&gt;='Dashboard'!$B$7,MAX(T131*I131,-T131*I131)&gt;='Dashboard'!$B$8),"Quantity variance and value variance alert",IF(AND(T131&lt;&gt;"",MAX(T131,-T131)&gt;='Dashboard'!$B$7),"Quantity variance alert",IF(AND(T131&lt;&gt;"",MAX(T131*I131,-T131*I131)&gt;='Dashboard'!$B$8),"Value variance alert","OK"))))))))),"")</f>
        <v/>
      </c>
      <c r="AA131" s="25" t="n"/>
      <c r="AB131" s="30">
        <f>IFERROR(IF(OR(A131="",T131=""),"",MAX(T131*I131,-T131*I131)),"")</f>
        <v/>
      </c>
    </row>
    <row r="132">
      <c r="A132" s="24" t="n"/>
      <c r="B132" s="24" t="n"/>
      <c r="C132" s="25" t="n"/>
      <c r="D132" s="25" t="n"/>
      <c r="E132" s="25" t="n"/>
      <c r="F132" s="24" t="n"/>
      <c r="G132" s="25" t="n"/>
      <c r="H132" s="24" t="n"/>
      <c r="I132" s="26" t="n"/>
      <c r="J132" s="49" t="n"/>
      <c r="K132" s="49" t="n"/>
      <c r="L132" s="49" t="n"/>
      <c r="M132" s="28" t="n"/>
      <c r="N132" s="49" t="n"/>
      <c r="O132" s="49" t="n"/>
      <c r="P132" s="50">
        <f>IF(A132="","",IFERROR(SUMIF('Linen Transactions'!$C$6:$C$205,A132,'Linen Transactions'!$J$6:$J$205),0))</f>
        <v/>
      </c>
      <c r="Q132" s="50">
        <f>IF(A132="","",IFERROR(SUMIF('Linen Transactions'!$C$6:$C$205,A132,'Linen Transactions'!$K$6:$K$205),0))</f>
        <v/>
      </c>
      <c r="R132" s="50">
        <f>IF(A132="","",IFERROR(K132+P132,0))</f>
        <v/>
      </c>
      <c r="S132" s="50">
        <f>IF(A132="","",IFERROR(L132+Q132,0))</f>
        <v/>
      </c>
      <c r="T132" s="50">
        <f>IFERROR(IF(OR(A132="",N132=""),"",N132-R132),"")</f>
        <v/>
      </c>
      <c r="U132" s="50">
        <f>IFERROR(IF(OR(A132="",O132=""),"",O132-S132),"")</f>
        <v/>
      </c>
      <c r="V132" s="30">
        <f>IFERROR(IF(OR(A132="",N132=""),"",N132*I132),"")</f>
        <v/>
      </c>
      <c r="W132" s="50">
        <f>IFERROR(IF(OR(A132="",H132&lt;&gt;"Yes",O132=""),0,MAX(0,J132-O132)),0)</f>
        <v/>
      </c>
      <c r="X132" s="31">
        <f>IFERROR(IF(A132="","",IF(H132&lt;&gt;"Yes","Inactive",IF(O132="","Count Needed",IF(O132&lt;J132*'Dashboard'!$B$5,"Reorder","Sufficient Stock")))),"Review")</f>
        <v/>
      </c>
      <c r="Y132" s="30">
        <f>IFERROR(IF(A132="","",W132*I132),"")</f>
        <v/>
      </c>
      <c r="Z132" s="32">
        <f>IFERROR(IF(A132="","",IF(COUNTIF($A$6:$A$205,A132)&gt;1,"Data issue: Duplicate Item ID",IF(OR(I132&lt;0,J132&lt;0,K132&lt;0,L132&lt;0,N132&lt;0,O132&lt;0),"Data issue: Negative quantity or cost",IF(AND(N132&lt;&gt;"",O132&gt;N132),"Data issue: Available exceeds owned",IF(M132="","Count needed: Missing count date",IF(TODAY()-M132&gt;'Dashboard'!$B$6,"Count needed: Stale physical count",IF(AND(T132&lt;&gt;"",MAX(T132,-T132)&gt;='Dashboard'!$B$7,MAX(T132*I132,-T132*I132)&gt;='Dashboard'!$B$8),"Quantity variance and value variance alert",IF(AND(T132&lt;&gt;"",MAX(T132,-T132)&gt;='Dashboard'!$B$7),"Quantity variance alert",IF(AND(T132&lt;&gt;"",MAX(T132*I132,-T132*I132)&gt;='Dashboard'!$B$8),"Value variance alert","OK"))))))))),"")</f>
        <v/>
      </c>
      <c r="AA132" s="25" t="n"/>
      <c r="AB132" s="30">
        <f>IFERROR(IF(OR(A132="",T132=""),"",MAX(T132*I132,-T132*I132)),"")</f>
        <v/>
      </c>
    </row>
    <row r="133">
      <c r="A133" s="24" t="n"/>
      <c r="B133" s="24" t="n"/>
      <c r="C133" s="25" t="n"/>
      <c r="D133" s="25" t="n"/>
      <c r="E133" s="25" t="n"/>
      <c r="F133" s="24" t="n"/>
      <c r="G133" s="25" t="n"/>
      <c r="H133" s="24" t="n"/>
      <c r="I133" s="26" t="n"/>
      <c r="J133" s="49" t="n"/>
      <c r="K133" s="49" t="n"/>
      <c r="L133" s="49" t="n"/>
      <c r="M133" s="28" t="n"/>
      <c r="N133" s="49" t="n"/>
      <c r="O133" s="49" t="n"/>
      <c r="P133" s="50">
        <f>IF(A133="","",IFERROR(SUMIF('Linen Transactions'!$C$6:$C$205,A133,'Linen Transactions'!$J$6:$J$205),0))</f>
        <v/>
      </c>
      <c r="Q133" s="50">
        <f>IF(A133="","",IFERROR(SUMIF('Linen Transactions'!$C$6:$C$205,A133,'Linen Transactions'!$K$6:$K$205),0))</f>
        <v/>
      </c>
      <c r="R133" s="50">
        <f>IF(A133="","",IFERROR(K133+P133,0))</f>
        <v/>
      </c>
      <c r="S133" s="50">
        <f>IF(A133="","",IFERROR(L133+Q133,0))</f>
        <v/>
      </c>
      <c r="T133" s="50">
        <f>IFERROR(IF(OR(A133="",N133=""),"",N133-R133),"")</f>
        <v/>
      </c>
      <c r="U133" s="50">
        <f>IFERROR(IF(OR(A133="",O133=""),"",O133-S133),"")</f>
        <v/>
      </c>
      <c r="V133" s="30">
        <f>IFERROR(IF(OR(A133="",N133=""),"",N133*I133),"")</f>
        <v/>
      </c>
      <c r="W133" s="50">
        <f>IFERROR(IF(OR(A133="",H133&lt;&gt;"Yes",O133=""),0,MAX(0,J133-O133)),0)</f>
        <v/>
      </c>
      <c r="X133" s="31">
        <f>IFERROR(IF(A133="","",IF(H133&lt;&gt;"Yes","Inactive",IF(O133="","Count Needed",IF(O133&lt;J133*'Dashboard'!$B$5,"Reorder","Sufficient Stock")))),"Review")</f>
        <v/>
      </c>
      <c r="Y133" s="30">
        <f>IFERROR(IF(A133="","",W133*I133),"")</f>
        <v/>
      </c>
      <c r="Z133" s="32">
        <f>IFERROR(IF(A133="","",IF(COUNTIF($A$6:$A$205,A133)&gt;1,"Data issue: Duplicate Item ID",IF(OR(I133&lt;0,J133&lt;0,K133&lt;0,L133&lt;0,N133&lt;0,O133&lt;0),"Data issue: Negative quantity or cost",IF(AND(N133&lt;&gt;"",O133&gt;N133),"Data issue: Available exceeds owned",IF(M133="","Count needed: Missing count date",IF(TODAY()-M133&gt;'Dashboard'!$B$6,"Count needed: Stale physical count",IF(AND(T133&lt;&gt;"",MAX(T133,-T133)&gt;='Dashboard'!$B$7,MAX(T133*I133,-T133*I133)&gt;='Dashboard'!$B$8),"Quantity variance and value variance alert",IF(AND(T133&lt;&gt;"",MAX(T133,-T133)&gt;='Dashboard'!$B$7),"Quantity variance alert",IF(AND(T133&lt;&gt;"",MAX(T133*I133,-T133*I133)&gt;='Dashboard'!$B$8),"Value variance alert","OK"))))))))),"")</f>
        <v/>
      </c>
      <c r="AA133" s="25" t="n"/>
      <c r="AB133" s="30">
        <f>IFERROR(IF(OR(A133="",T133=""),"",MAX(T133*I133,-T133*I133)),"")</f>
        <v/>
      </c>
    </row>
    <row r="134">
      <c r="A134" s="24" t="n"/>
      <c r="B134" s="24" t="n"/>
      <c r="C134" s="25" t="n"/>
      <c r="D134" s="25" t="n"/>
      <c r="E134" s="25" t="n"/>
      <c r="F134" s="24" t="n"/>
      <c r="G134" s="25" t="n"/>
      <c r="H134" s="24" t="n"/>
      <c r="I134" s="26" t="n"/>
      <c r="J134" s="49" t="n"/>
      <c r="K134" s="49" t="n"/>
      <c r="L134" s="49" t="n"/>
      <c r="M134" s="28" t="n"/>
      <c r="N134" s="49" t="n"/>
      <c r="O134" s="49" t="n"/>
      <c r="P134" s="50">
        <f>IF(A134="","",IFERROR(SUMIF('Linen Transactions'!$C$6:$C$205,A134,'Linen Transactions'!$J$6:$J$205),0))</f>
        <v/>
      </c>
      <c r="Q134" s="50">
        <f>IF(A134="","",IFERROR(SUMIF('Linen Transactions'!$C$6:$C$205,A134,'Linen Transactions'!$K$6:$K$205),0))</f>
        <v/>
      </c>
      <c r="R134" s="50">
        <f>IF(A134="","",IFERROR(K134+P134,0))</f>
        <v/>
      </c>
      <c r="S134" s="50">
        <f>IF(A134="","",IFERROR(L134+Q134,0))</f>
        <v/>
      </c>
      <c r="T134" s="50">
        <f>IFERROR(IF(OR(A134="",N134=""),"",N134-R134),"")</f>
        <v/>
      </c>
      <c r="U134" s="50">
        <f>IFERROR(IF(OR(A134="",O134=""),"",O134-S134),"")</f>
        <v/>
      </c>
      <c r="V134" s="30">
        <f>IFERROR(IF(OR(A134="",N134=""),"",N134*I134),"")</f>
        <v/>
      </c>
      <c r="W134" s="50">
        <f>IFERROR(IF(OR(A134="",H134&lt;&gt;"Yes",O134=""),0,MAX(0,J134-O134)),0)</f>
        <v/>
      </c>
      <c r="X134" s="31">
        <f>IFERROR(IF(A134="","",IF(H134&lt;&gt;"Yes","Inactive",IF(O134="","Count Needed",IF(O134&lt;J134*'Dashboard'!$B$5,"Reorder","Sufficient Stock")))),"Review")</f>
        <v/>
      </c>
      <c r="Y134" s="30">
        <f>IFERROR(IF(A134="","",W134*I134),"")</f>
        <v/>
      </c>
      <c r="Z134" s="32">
        <f>IFERROR(IF(A134="","",IF(COUNTIF($A$6:$A$205,A134)&gt;1,"Data issue: Duplicate Item ID",IF(OR(I134&lt;0,J134&lt;0,K134&lt;0,L134&lt;0,N134&lt;0,O134&lt;0),"Data issue: Negative quantity or cost",IF(AND(N134&lt;&gt;"",O134&gt;N134),"Data issue: Available exceeds owned",IF(M134="","Count needed: Missing count date",IF(TODAY()-M134&gt;'Dashboard'!$B$6,"Count needed: Stale physical count",IF(AND(T134&lt;&gt;"",MAX(T134,-T134)&gt;='Dashboard'!$B$7,MAX(T134*I134,-T134*I134)&gt;='Dashboard'!$B$8),"Quantity variance and value variance alert",IF(AND(T134&lt;&gt;"",MAX(T134,-T134)&gt;='Dashboard'!$B$7),"Quantity variance alert",IF(AND(T134&lt;&gt;"",MAX(T134*I134,-T134*I134)&gt;='Dashboard'!$B$8),"Value variance alert","OK"))))))))),"")</f>
        <v/>
      </c>
      <c r="AA134" s="25" t="n"/>
      <c r="AB134" s="30">
        <f>IFERROR(IF(OR(A134="",T134=""),"",MAX(T134*I134,-T134*I134)),"")</f>
        <v/>
      </c>
    </row>
    <row r="135">
      <c r="A135" s="24" t="n"/>
      <c r="B135" s="24" t="n"/>
      <c r="C135" s="25" t="n"/>
      <c r="D135" s="25" t="n"/>
      <c r="E135" s="25" t="n"/>
      <c r="F135" s="24" t="n"/>
      <c r="G135" s="25" t="n"/>
      <c r="H135" s="24" t="n"/>
      <c r="I135" s="26" t="n"/>
      <c r="J135" s="49" t="n"/>
      <c r="K135" s="49" t="n"/>
      <c r="L135" s="49" t="n"/>
      <c r="M135" s="28" t="n"/>
      <c r="N135" s="49" t="n"/>
      <c r="O135" s="49" t="n"/>
      <c r="P135" s="50">
        <f>IF(A135="","",IFERROR(SUMIF('Linen Transactions'!$C$6:$C$205,A135,'Linen Transactions'!$J$6:$J$205),0))</f>
        <v/>
      </c>
      <c r="Q135" s="50">
        <f>IF(A135="","",IFERROR(SUMIF('Linen Transactions'!$C$6:$C$205,A135,'Linen Transactions'!$K$6:$K$205),0))</f>
        <v/>
      </c>
      <c r="R135" s="50">
        <f>IF(A135="","",IFERROR(K135+P135,0))</f>
        <v/>
      </c>
      <c r="S135" s="50">
        <f>IF(A135="","",IFERROR(L135+Q135,0))</f>
        <v/>
      </c>
      <c r="T135" s="50">
        <f>IFERROR(IF(OR(A135="",N135=""),"",N135-R135),"")</f>
        <v/>
      </c>
      <c r="U135" s="50">
        <f>IFERROR(IF(OR(A135="",O135=""),"",O135-S135),"")</f>
        <v/>
      </c>
      <c r="V135" s="30">
        <f>IFERROR(IF(OR(A135="",N135=""),"",N135*I135),"")</f>
        <v/>
      </c>
      <c r="W135" s="50">
        <f>IFERROR(IF(OR(A135="",H135&lt;&gt;"Yes",O135=""),0,MAX(0,J135-O135)),0)</f>
        <v/>
      </c>
      <c r="X135" s="31">
        <f>IFERROR(IF(A135="","",IF(H135&lt;&gt;"Yes","Inactive",IF(O135="","Count Needed",IF(O135&lt;J135*'Dashboard'!$B$5,"Reorder","Sufficient Stock")))),"Review")</f>
        <v/>
      </c>
      <c r="Y135" s="30">
        <f>IFERROR(IF(A135="","",W135*I135),"")</f>
        <v/>
      </c>
      <c r="Z135" s="32">
        <f>IFERROR(IF(A135="","",IF(COUNTIF($A$6:$A$205,A135)&gt;1,"Data issue: Duplicate Item ID",IF(OR(I135&lt;0,J135&lt;0,K135&lt;0,L135&lt;0,N135&lt;0,O135&lt;0),"Data issue: Negative quantity or cost",IF(AND(N135&lt;&gt;"",O135&gt;N135),"Data issue: Available exceeds owned",IF(M135="","Count needed: Missing count date",IF(TODAY()-M135&gt;'Dashboard'!$B$6,"Count needed: Stale physical count",IF(AND(T135&lt;&gt;"",MAX(T135,-T135)&gt;='Dashboard'!$B$7,MAX(T135*I135,-T135*I135)&gt;='Dashboard'!$B$8),"Quantity variance and value variance alert",IF(AND(T135&lt;&gt;"",MAX(T135,-T135)&gt;='Dashboard'!$B$7),"Quantity variance alert",IF(AND(T135&lt;&gt;"",MAX(T135*I135,-T135*I135)&gt;='Dashboard'!$B$8),"Value variance alert","OK"))))))))),"")</f>
        <v/>
      </c>
      <c r="AA135" s="25" t="n"/>
      <c r="AB135" s="30">
        <f>IFERROR(IF(OR(A135="",T135=""),"",MAX(T135*I135,-T135*I135)),"")</f>
        <v/>
      </c>
    </row>
    <row r="136">
      <c r="A136" s="24" t="n"/>
      <c r="B136" s="24" t="n"/>
      <c r="C136" s="25" t="n"/>
      <c r="D136" s="25" t="n"/>
      <c r="E136" s="25" t="n"/>
      <c r="F136" s="24" t="n"/>
      <c r="G136" s="25" t="n"/>
      <c r="H136" s="24" t="n"/>
      <c r="I136" s="26" t="n"/>
      <c r="J136" s="49" t="n"/>
      <c r="K136" s="49" t="n"/>
      <c r="L136" s="49" t="n"/>
      <c r="M136" s="28" t="n"/>
      <c r="N136" s="49" t="n"/>
      <c r="O136" s="49" t="n"/>
      <c r="P136" s="50">
        <f>IF(A136="","",IFERROR(SUMIF('Linen Transactions'!$C$6:$C$205,A136,'Linen Transactions'!$J$6:$J$205),0))</f>
        <v/>
      </c>
      <c r="Q136" s="50">
        <f>IF(A136="","",IFERROR(SUMIF('Linen Transactions'!$C$6:$C$205,A136,'Linen Transactions'!$K$6:$K$205),0))</f>
        <v/>
      </c>
      <c r="R136" s="50">
        <f>IF(A136="","",IFERROR(K136+P136,0))</f>
        <v/>
      </c>
      <c r="S136" s="50">
        <f>IF(A136="","",IFERROR(L136+Q136,0))</f>
        <v/>
      </c>
      <c r="T136" s="50">
        <f>IFERROR(IF(OR(A136="",N136=""),"",N136-R136),"")</f>
        <v/>
      </c>
      <c r="U136" s="50">
        <f>IFERROR(IF(OR(A136="",O136=""),"",O136-S136),"")</f>
        <v/>
      </c>
      <c r="V136" s="30">
        <f>IFERROR(IF(OR(A136="",N136=""),"",N136*I136),"")</f>
        <v/>
      </c>
      <c r="W136" s="50">
        <f>IFERROR(IF(OR(A136="",H136&lt;&gt;"Yes",O136=""),0,MAX(0,J136-O136)),0)</f>
        <v/>
      </c>
      <c r="X136" s="31">
        <f>IFERROR(IF(A136="","",IF(H136&lt;&gt;"Yes","Inactive",IF(O136="","Count Needed",IF(O136&lt;J136*'Dashboard'!$B$5,"Reorder","Sufficient Stock")))),"Review")</f>
        <v/>
      </c>
      <c r="Y136" s="30">
        <f>IFERROR(IF(A136="","",W136*I136),"")</f>
        <v/>
      </c>
      <c r="Z136" s="32">
        <f>IFERROR(IF(A136="","",IF(COUNTIF($A$6:$A$205,A136)&gt;1,"Data issue: Duplicate Item ID",IF(OR(I136&lt;0,J136&lt;0,K136&lt;0,L136&lt;0,N136&lt;0,O136&lt;0),"Data issue: Negative quantity or cost",IF(AND(N136&lt;&gt;"",O136&gt;N136),"Data issue: Available exceeds owned",IF(M136="","Count needed: Missing count date",IF(TODAY()-M136&gt;'Dashboard'!$B$6,"Count needed: Stale physical count",IF(AND(T136&lt;&gt;"",MAX(T136,-T136)&gt;='Dashboard'!$B$7,MAX(T136*I136,-T136*I136)&gt;='Dashboard'!$B$8),"Quantity variance and value variance alert",IF(AND(T136&lt;&gt;"",MAX(T136,-T136)&gt;='Dashboard'!$B$7),"Quantity variance alert",IF(AND(T136&lt;&gt;"",MAX(T136*I136,-T136*I136)&gt;='Dashboard'!$B$8),"Value variance alert","OK"))))))))),"")</f>
        <v/>
      </c>
      <c r="AA136" s="25" t="n"/>
      <c r="AB136" s="30">
        <f>IFERROR(IF(OR(A136="",T136=""),"",MAX(T136*I136,-T136*I136)),"")</f>
        <v/>
      </c>
    </row>
    <row r="137">
      <c r="A137" s="24" t="n"/>
      <c r="B137" s="24" t="n"/>
      <c r="C137" s="25" t="n"/>
      <c r="D137" s="25" t="n"/>
      <c r="E137" s="25" t="n"/>
      <c r="F137" s="24" t="n"/>
      <c r="G137" s="25" t="n"/>
      <c r="H137" s="24" t="n"/>
      <c r="I137" s="26" t="n"/>
      <c r="J137" s="49" t="n"/>
      <c r="K137" s="49" t="n"/>
      <c r="L137" s="49" t="n"/>
      <c r="M137" s="28" t="n"/>
      <c r="N137" s="49" t="n"/>
      <c r="O137" s="49" t="n"/>
      <c r="P137" s="50">
        <f>IF(A137="","",IFERROR(SUMIF('Linen Transactions'!$C$6:$C$205,A137,'Linen Transactions'!$J$6:$J$205),0))</f>
        <v/>
      </c>
      <c r="Q137" s="50">
        <f>IF(A137="","",IFERROR(SUMIF('Linen Transactions'!$C$6:$C$205,A137,'Linen Transactions'!$K$6:$K$205),0))</f>
        <v/>
      </c>
      <c r="R137" s="50">
        <f>IF(A137="","",IFERROR(K137+P137,0))</f>
        <v/>
      </c>
      <c r="S137" s="50">
        <f>IF(A137="","",IFERROR(L137+Q137,0))</f>
        <v/>
      </c>
      <c r="T137" s="50">
        <f>IFERROR(IF(OR(A137="",N137=""),"",N137-R137),"")</f>
        <v/>
      </c>
      <c r="U137" s="50">
        <f>IFERROR(IF(OR(A137="",O137=""),"",O137-S137),"")</f>
        <v/>
      </c>
      <c r="V137" s="30">
        <f>IFERROR(IF(OR(A137="",N137=""),"",N137*I137),"")</f>
        <v/>
      </c>
      <c r="W137" s="50">
        <f>IFERROR(IF(OR(A137="",H137&lt;&gt;"Yes",O137=""),0,MAX(0,J137-O137)),0)</f>
        <v/>
      </c>
      <c r="X137" s="31">
        <f>IFERROR(IF(A137="","",IF(H137&lt;&gt;"Yes","Inactive",IF(O137="","Count Needed",IF(O137&lt;J137*'Dashboard'!$B$5,"Reorder","Sufficient Stock")))),"Review")</f>
        <v/>
      </c>
      <c r="Y137" s="30">
        <f>IFERROR(IF(A137="","",W137*I137),"")</f>
        <v/>
      </c>
      <c r="Z137" s="32">
        <f>IFERROR(IF(A137="","",IF(COUNTIF($A$6:$A$205,A137)&gt;1,"Data issue: Duplicate Item ID",IF(OR(I137&lt;0,J137&lt;0,K137&lt;0,L137&lt;0,N137&lt;0,O137&lt;0),"Data issue: Negative quantity or cost",IF(AND(N137&lt;&gt;"",O137&gt;N137),"Data issue: Available exceeds owned",IF(M137="","Count needed: Missing count date",IF(TODAY()-M137&gt;'Dashboard'!$B$6,"Count needed: Stale physical count",IF(AND(T137&lt;&gt;"",MAX(T137,-T137)&gt;='Dashboard'!$B$7,MAX(T137*I137,-T137*I137)&gt;='Dashboard'!$B$8),"Quantity variance and value variance alert",IF(AND(T137&lt;&gt;"",MAX(T137,-T137)&gt;='Dashboard'!$B$7),"Quantity variance alert",IF(AND(T137&lt;&gt;"",MAX(T137*I137,-T137*I137)&gt;='Dashboard'!$B$8),"Value variance alert","OK"))))))))),"")</f>
        <v/>
      </c>
      <c r="AA137" s="25" t="n"/>
      <c r="AB137" s="30">
        <f>IFERROR(IF(OR(A137="",T137=""),"",MAX(T137*I137,-T137*I137)),"")</f>
        <v/>
      </c>
    </row>
    <row r="138">
      <c r="A138" s="24" t="n"/>
      <c r="B138" s="24" t="n"/>
      <c r="C138" s="25" t="n"/>
      <c r="D138" s="25" t="n"/>
      <c r="E138" s="25" t="n"/>
      <c r="F138" s="24" t="n"/>
      <c r="G138" s="25" t="n"/>
      <c r="H138" s="24" t="n"/>
      <c r="I138" s="26" t="n"/>
      <c r="J138" s="49" t="n"/>
      <c r="K138" s="49" t="n"/>
      <c r="L138" s="49" t="n"/>
      <c r="M138" s="28" t="n"/>
      <c r="N138" s="49" t="n"/>
      <c r="O138" s="49" t="n"/>
      <c r="P138" s="50">
        <f>IF(A138="","",IFERROR(SUMIF('Linen Transactions'!$C$6:$C$205,A138,'Linen Transactions'!$J$6:$J$205),0))</f>
        <v/>
      </c>
      <c r="Q138" s="50">
        <f>IF(A138="","",IFERROR(SUMIF('Linen Transactions'!$C$6:$C$205,A138,'Linen Transactions'!$K$6:$K$205),0))</f>
        <v/>
      </c>
      <c r="R138" s="50">
        <f>IF(A138="","",IFERROR(K138+P138,0))</f>
        <v/>
      </c>
      <c r="S138" s="50">
        <f>IF(A138="","",IFERROR(L138+Q138,0))</f>
        <v/>
      </c>
      <c r="T138" s="50">
        <f>IFERROR(IF(OR(A138="",N138=""),"",N138-R138),"")</f>
        <v/>
      </c>
      <c r="U138" s="50">
        <f>IFERROR(IF(OR(A138="",O138=""),"",O138-S138),"")</f>
        <v/>
      </c>
      <c r="V138" s="30">
        <f>IFERROR(IF(OR(A138="",N138=""),"",N138*I138),"")</f>
        <v/>
      </c>
      <c r="W138" s="50">
        <f>IFERROR(IF(OR(A138="",H138&lt;&gt;"Yes",O138=""),0,MAX(0,J138-O138)),0)</f>
        <v/>
      </c>
      <c r="X138" s="31">
        <f>IFERROR(IF(A138="","",IF(H138&lt;&gt;"Yes","Inactive",IF(O138="","Count Needed",IF(O138&lt;J138*'Dashboard'!$B$5,"Reorder","Sufficient Stock")))),"Review")</f>
        <v/>
      </c>
      <c r="Y138" s="30">
        <f>IFERROR(IF(A138="","",W138*I138),"")</f>
        <v/>
      </c>
      <c r="Z138" s="32">
        <f>IFERROR(IF(A138="","",IF(COUNTIF($A$6:$A$205,A138)&gt;1,"Data issue: Duplicate Item ID",IF(OR(I138&lt;0,J138&lt;0,K138&lt;0,L138&lt;0,N138&lt;0,O138&lt;0),"Data issue: Negative quantity or cost",IF(AND(N138&lt;&gt;"",O138&gt;N138),"Data issue: Available exceeds owned",IF(M138="","Count needed: Missing count date",IF(TODAY()-M138&gt;'Dashboard'!$B$6,"Count needed: Stale physical count",IF(AND(T138&lt;&gt;"",MAX(T138,-T138)&gt;='Dashboard'!$B$7,MAX(T138*I138,-T138*I138)&gt;='Dashboard'!$B$8),"Quantity variance and value variance alert",IF(AND(T138&lt;&gt;"",MAX(T138,-T138)&gt;='Dashboard'!$B$7),"Quantity variance alert",IF(AND(T138&lt;&gt;"",MAX(T138*I138,-T138*I138)&gt;='Dashboard'!$B$8),"Value variance alert","OK"))))))))),"")</f>
        <v/>
      </c>
      <c r="AA138" s="25" t="n"/>
      <c r="AB138" s="30">
        <f>IFERROR(IF(OR(A138="",T138=""),"",MAX(T138*I138,-T138*I138)),"")</f>
        <v/>
      </c>
    </row>
    <row r="139">
      <c r="A139" s="24" t="n"/>
      <c r="B139" s="24" t="n"/>
      <c r="C139" s="25" t="n"/>
      <c r="D139" s="25" t="n"/>
      <c r="E139" s="25" t="n"/>
      <c r="F139" s="24" t="n"/>
      <c r="G139" s="25" t="n"/>
      <c r="H139" s="24" t="n"/>
      <c r="I139" s="26" t="n"/>
      <c r="J139" s="49" t="n"/>
      <c r="K139" s="49" t="n"/>
      <c r="L139" s="49" t="n"/>
      <c r="M139" s="28" t="n"/>
      <c r="N139" s="49" t="n"/>
      <c r="O139" s="49" t="n"/>
      <c r="P139" s="50">
        <f>IF(A139="","",IFERROR(SUMIF('Linen Transactions'!$C$6:$C$205,A139,'Linen Transactions'!$J$6:$J$205),0))</f>
        <v/>
      </c>
      <c r="Q139" s="50">
        <f>IF(A139="","",IFERROR(SUMIF('Linen Transactions'!$C$6:$C$205,A139,'Linen Transactions'!$K$6:$K$205),0))</f>
        <v/>
      </c>
      <c r="R139" s="50">
        <f>IF(A139="","",IFERROR(K139+P139,0))</f>
        <v/>
      </c>
      <c r="S139" s="50">
        <f>IF(A139="","",IFERROR(L139+Q139,0))</f>
        <v/>
      </c>
      <c r="T139" s="50">
        <f>IFERROR(IF(OR(A139="",N139=""),"",N139-R139),"")</f>
        <v/>
      </c>
      <c r="U139" s="50">
        <f>IFERROR(IF(OR(A139="",O139=""),"",O139-S139),"")</f>
        <v/>
      </c>
      <c r="V139" s="30">
        <f>IFERROR(IF(OR(A139="",N139=""),"",N139*I139),"")</f>
        <v/>
      </c>
      <c r="W139" s="50">
        <f>IFERROR(IF(OR(A139="",H139&lt;&gt;"Yes",O139=""),0,MAX(0,J139-O139)),0)</f>
        <v/>
      </c>
      <c r="X139" s="31">
        <f>IFERROR(IF(A139="","",IF(H139&lt;&gt;"Yes","Inactive",IF(O139="","Count Needed",IF(O139&lt;J139*'Dashboard'!$B$5,"Reorder","Sufficient Stock")))),"Review")</f>
        <v/>
      </c>
      <c r="Y139" s="30">
        <f>IFERROR(IF(A139="","",W139*I139),"")</f>
        <v/>
      </c>
      <c r="Z139" s="32">
        <f>IFERROR(IF(A139="","",IF(COUNTIF($A$6:$A$205,A139)&gt;1,"Data issue: Duplicate Item ID",IF(OR(I139&lt;0,J139&lt;0,K139&lt;0,L139&lt;0,N139&lt;0,O139&lt;0),"Data issue: Negative quantity or cost",IF(AND(N139&lt;&gt;"",O139&gt;N139),"Data issue: Available exceeds owned",IF(M139="","Count needed: Missing count date",IF(TODAY()-M139&gt;'Dashboard'!$B$6,"Count needed: Stale physical count",IF(AND(T139&lt;&gt;"",MAX(T139,-T139)&gt;='Dashboard'!$B$7,MAX(T139*I139,-T139*I139)&gt;='Dashboard'!$B$8),"Quantity variance and value variance alert",IF(AND(T139&lt;&gt;"",MAX(T139,-T139)&gt;='Dashboard'!$B$7),"Quantity variance alert",IF(AND(T139&lt;&gt;"",MAX(T139*I139,-T139*I139)&gt;='Dashboard'!$B$8),"Value variance alert","OK"))))))))),"")</f>
        <v/>
      </c>
      <c r="AA139" s="25" t="n"/>
      <c r="AB139" s="30">
        <f>IFERROR(IF(OR(A139="",T139=""),"",MAX(T139*I139,-T139*I139)),"")</f>
        <v/>
      </c>
    </row>
    <row r="140">
      <c r="A140" s="24" t="n"/>
      <c r="B140" s="24" t="n"/>
      <c r="C140" s="25" t="n"/>
      <c r="D140" s="25" t="n"/>
      <c r="E140" s="25" t="n"/>
      <c r="F140" s="24" t="n"/>
      <c r="G140" s="25" t="n"/>
      <c r="H140" s="24" t="n"/>
      <c r="I140" s="26" t="n"/>
      <c r="J140" s="49" t="n"/>
      <c r="K140" s="49" t="n"/>
      <c r="L140" s="49" t="n"/>
      <c r="M140" s="28" t="n"/>
      <c r="N140" s="49" t="n"/>
      <c r="O140" s="49" t="n"/>
      <c r="P140" s="50">
        <f>IF(A140="","",IFERROR(SUMIF('Linen Transactions'!$C$6:$C$205,A140,'Linen Transactions'!$J$6:$J$205),0))</f>
        <v/>
      </c>
      <c r="Q140" s="50">
        <f>IF(A140="","",IFERROR(SUMIF('Linen Transactions'!$C$6:$C$205,A140,'Linen Transactions'!$K$6:$K$205),0))</f>
        <v/>
      </c>
      <c r="R140" s="50">
        <f>IF(A140="","",IFERROR(K140+P140,0))</f>
        <v/>
      </c>
      <c r="S140" s="50">
        <f>IF(A140="","",IFERROR(L140+Q140,0))</f>
        <v/>
      </c>
      <c r="T140" s="50">
        <f>IFERROR(IF(OR(A140="",N140=""),"",N140-R140),"")</f>
        <v/>
      </c>
      <c r="U140" s="50">
        <f>IFERROR(IF(OR(A140="",O140=""),"",O140-S140),"")</f>
        <v/>
      </c>
      <c r="V140" s="30">
        <f>IFERROR(IF(OR(A140="",N140=""),"",N140*I140),"")</f>
        <v/>
      </c>
      <c r="W140" s="50">
        <f>IFERROR(IF(OR(A140="",H140&lt;&gt;"Yes",O140=""),0,MAX(0,J140-O140)),0)</f>
        <v/>
      </c>
      <c r="X140" s="31">
        <f>IFERROR(IF(A140="","",IF(H140&lt;&gt;"Yes","Inactive",IF(O140="","Count Needed",IF(O140&lt;J140*'Dashboard'!$B$5,"Reorder","Sufficient Stock")))),"Review")</f>
        <v/>
      </c>
      <c r="Y140" s="30">
        <f>IFERROR(IF(A140="","",W140*I140),"")</f>
        <v/>
      </c>
      <c r="Z140" s="32">
        <f>IFERROR(IF(A140="","",IF(COUNTIF($A$6:$A$205,A140)&gt;1,"Data issue: Duplicate Item ID",IF(OR(I140&lt;0,J140&lt;0,K140&lt;0,L140&lt;0,N140&lt;0,O140&lt;0),"Data issue: Negative quantity or cost",IF(AND(N140&lt;&gt;"",O140&gt;N140),"Data issue: Available exceeds owned",IF(M140="","Count needed: Missing count date",IF(TODAY()-M140&gt;'Dashboard'!$B$6,"Count needed: Stale physical count",IF(AND(T140&lt;&gt;"",MAX(T140,-T140)&gt;='Dashboard'!$B$7,MAX(T140*I140,-T140*I140)&gt;='Dashboard'!$B$8),"Quantity variance and value variance alert",IF(AND(T140&lt;&gt;"",MAX(T140,-T140)&gt;='Dashboard'!$B$7),"Quantity variance alert",IF(AND(T140&lt;&gt;"",MAX(T140*I140,-T140*I140)&gt;='Dashboard'!$B$8),"Value variance alert","OK"))))))))),"")</f>
        <v/>
      </c>
      <c r="AA140" s="25" t="n"/>
      <c r="AB140" s="30">
        <f>IFERROR(IF(OR(A140="",T140=""),"",MAX(T140*I140,-T140*I140)),"")</f>
        <v/>
      </c>
    </row>
    <row r="141">
      <c r="A141" s="24" t="n"/>
      <c r="B141" s="24" t="n"/>
      <c r="C141" s="25" t="n"/>
      <c r="D141" s="25" t="n"/>
      <c r="E141" s="25" t="n"/>
      <c r="F141" s="24" t="n"/>
      <c r="G141" s="25" t="n"/>
      <c r="H141" s="24" t="n"/>
      <c r="I141" s="26" t="n"/>
      <c r="J141" s="49" t="n"/>
      <c r="K141" s="49" t="n"/>
      <c r="L141" s="49" t="n"/>
      <c r="M141" s="28" t="n"/>
      <c r="N141" s="49" t="n"/>
      <c r="O141" s="49" t="n"/>
      <c r="P141" s="50">
        <f>IF(A141="","",IFERROR(SUMIF('Linen Transactions'!$C$6:$C$205,A141,'Linen Transactions'!$J$6:$J$205),0))</f>
        <v/>
      </c>
      <c r="Q141" s="50">
        <f>IF(A141="","",IFERROR(SUMIF('Linen Transactions'!$C$6:$C$205,A141,'Linen Transactions'!$K$6:$K$205),0))</f>
        <v/>
      </c>
      <c r="R141" s="50">
        <f>IF(A141="","",IFERROR(K141+P141,0))</f>
        <v/>
      </c>
      <c r="S141" s="50">
        <f>IF(A141="","",IFERROR(L141+Q141,0))</f>
        <v/>
      </c>
      <c r="T141" s="50">
        <f>IFERROR(IF(OR(A141="",N141=""),"",N141-R141),"")</f>
        <v/>
      </c>
      <c r="U141" s="50">
        <f>IFERROR(IF(OR(A141="",O141=""),"",O141-S141),"")</f>
        <v/>
      </c>
      <c r="V141" s="30">
        <f>IFERROR(IF(OR(A141="",N141=""),"",N141*I141),"")</f>
        <v/>
      </c>
      <c r="W141" s="50">
        <f>IFERROR(IF(OR(A141="",H141&lt;&gt;"Yes",O141=""),0,MAX(0,J141-O141)),0)</f>
        <v/>
      </c>
      <c r="X141" s="31">
        <f>IFERROR(IF(A141="","",IF(H141&lt;&gt;"Yes","Inactive",IF(O141="","Count Needed",IF(O141&lt;J141*'Dashboard'!$B$5,"Reorder","Sufficient Stock")))),"Review")</f>
        <v/>
      </c>
      <c r="Y141" s="30">
        <f>IFERROR(IF(A141="","",W141*I141),"")</f>
        <v/>
      </c>
      <c r="Z141" s="32">
        <f>IFERROR(IF(A141="","",IF(COUNTIF($A$6:$A$205,A141)&gt;1,"Data issue: Duplicate Item ID",IF(OR(I141&lt;0,J141&lt;0,K141&lt;0,L141&lt;0,N141&lt;0,O141&lt;0),"Data issue: Negative quantity or cost",IF(AND(N141&lt;&gt;"",O141&gt;N141),"Data issue: Available exceeds owned",IF(M141="","Count needed: Missing count date",IF(TODAY()-M141&gt;'Dashboard'!$B$6,"Count needed: Stale physical count",IF(AND(T141&lt;&gt;"",MAX(T141,-T141)&gt;='Dashboard'!$B$7,MAX(T141*I141,-T141*I141)&gt;='Dashboard'!$B$8),"Quantity variance and value variance alert",IF(AND(T141&lt;&gt;"",MAX(T141,-T141)&gt;='Dashboard'!$B$7),"Quantity variance alert",IF(AND(T141&lt;&gt;"",MAX(T141*I141,-T141*I141)&gt;='Dashboard'!$B$8),"Value variance alert","OK"))))))))),"")</f>
        <v/>
      </c>
      <c r="AA141" s="25" t="n"/>
      <c r="AB141" s="30">
        <f>IFERROR(IF(OR(A141="",T141=""),"",MAX(T141*I141,-T141*I141)),"")</f>
        <v/>
      </c>
    </row>
    <row r="142">
      <c r="A142" s="24" t="n"/>
      <c r="B142" s="24" t="n"/>
      <c r="C142" s="25" t="n"/>
      <c r="D142" s="25" t="n"/>
      <c r="E142" s="25" t="n"/>
      <c r="F142" s="24" t="n"/>
      <c r="G142" s="25" t="n"/>
      <c r="H142" s="24" t="n"/>
      <c r="I142" s="26" t="n"/>
      <c r="J142" s="49" t="n"/>
      <c r="K142" s="49" t="n"/>
      <c r="L142" s="49" t="n"/>
      <c r="M142" s="28" t="n"/>
      <c r="N142" s="49" t="n"/>
      <c r="O142" s="49" t="n"/>
      <c r="P142" s="50">
        <f>IF(A142="","",IFERROR(SUMIF('Linen Transactions'!$C$6:$C$205,A142,'Linen Transactions'!$J$6:$J$205),0))</f>
        <v/>
      </c>
      <c r="Q142" s="50">
        <f>IF(A142="","",IFERROR(SUMIF('Linen Transactions'!$C$6:$C$205,A142,'Linen Transactions'!$K$6:$K$205),0))</f>
        <v/>
      </c>
      <c r="R142" s="50">
        <f>IF(A142="","",IFERROR(K142+P142,0))</f>
        <v/>
      </c>
      <c r="S142" s="50">
        <f>IF(A142="","",IFERROR(L142+Q142,0))</f>
        <v/>
      </c>
      <c r="T142" s="50">
        <f>IFERROR(IF(OR(A142="",N142=""),"",N142-R142),"")</f>
        <v/>
      </c>
      <c r="U142" s="50">
        <f>IFERROR(IF(OR(A142="",O142=""),"",O142-S142),"")</f>
        <v/>
      </c>
      <c r="V142" s="30">
        <f>IFERROR(IF(OR(A142="",N142=""),"",N142*I142),"")</f>
        <v/>
      </c>
      <c r="W142" s="50">
        <f>IFERROR(IF(OR(A142="",H142&lt;&gt;"Yes",O142=""),0,MAX(0,J142-O142)),0)</f>
        <v/>
      </c>
      <c r="X142" s="31">
        <f>IFERROR(IF(A142="","",IF(H142&lt;&gt;"Yes","Inactive",IF(O142="","Count Needed",IF(O142&lt;J142*'Dashboard'!$B$5,"Reorder","Sufficient Stock")))),"Review")</f>
        <v/>
      </c>
      <c r="Y142" s="30">
        <f>IFERROR(IF(A142="","",W142*I142),"")</f>
        <v/>
      </c>
      <c r="Z142" s="32">
        <f>IFERROR(IF(A142="","",IF(COUNTIF($A$6:$A$205,A142)&gt;1,"Data issue: Duplicate Item ID",IF(OR(I142&lt;0,J142&lt;0,K142&lt;0,L142&lt;0,N142&lt;0,O142&lt;0),"Data issue: Negative quantity or cost",IF(AND(N142&lt;&gt;"",O142&gt;N142),"Data issue: Available exceeds owned",IF(M142="","Count needed: Missing count date",IF(TODAY()-M142&gt;'Dashboard'!$B$6,"Count needed: Stale physical count",IF(AND(T142&lt;&gt;"",MAX(T142,-T142)&gt;='Dashboard'!$B$7,MAX(T142*I142,-T142*I142)&gt;='Dashboard'!$B$8),"Quantity variance and value variance alert",IF(AND(T142&lt;&gt;"",MAX(T142,-T142)&gt;='Dashboard'!$B$7),"Quantity variance alert",IF(AND(T142&lt;&gt;"",MAX(T142*I142,-T142*I142)&gt;='Dashboard'!$B$8),"Value variance alert","OK"))))))))),"")</f>
        <v/>
      </c>
      <c r="AA142" s="25" t="n"/>
      <c r="AB142" s="30">
        <f>IFERROR(IF(OR(A142="",T142=""),"",MAX(T142*I142,-T142*I142)),"")</f>
        <v/>
      </c>
    </row>
    <row r="143">
      <c r="A143" s="24" t="n"/>
      <c r="B143" s="24" t="n"/>
      <c r="C143" s="25" t="n"/>
      <c r="D143" s="25" t="n"/>
      <c r="E143" s="25" t="n"/>
      <c r="F143" s="24" t="n"/>
      <c r="G143" s="25" t="n"/>
      <c r="H143" s="24" t="n"/>
      <c r="I143" s="26" t="n"/>
      <c r="J143" s="49" t="n"/>
      <c r="K143" s="49" t="n"/>
      <c r="L143" s="49" t="n"/>
      <c r="M143" s="28" t="n"/>
      <c r="N143" s="49" t="n"/>
      <c r="O143" s="49" t="n"/>
      <c r="P143" s="50">
        <f>IF(A143="","",IFERROR(SUMIF('Linen Transactions'!$C$6:$C$205,A143,'Linen Transactions'!$J$6:$J$205),0))</f>
        <v/>
      </c>
      <c r="Q143" s="50">
        <f>IF(A143="","",IFERROR(SUMIF('Linen Transactions'!$C$6:$C$205,A143,'Linen Transactions'!$K$6:$K$205),0))</f>
        <v/>
      </c>
      <c r="R143" s="50">
        <f>IF(A143="","",IFERROR(K143+P143,0))</f>
        <v/>
      </c>
      <c r="S143" s="50">
        <f>IF(A143="","",IFERROR(L143+Q143,0))</f>
        <v/>
      </c>
      <c r="T143" s="50">
        <f>IFERROR(IF(OR(A143="",N143=""),"",N143-R143),"")</f>
        <v/>
      </c>
      <c r="U143" s="50">
        <f>IFERROR(IF(OR(A143="",O143=""),"",O143-S143),"")</f>
        <v/>
      </c>
      <c r="V143" s="30">
        <f>IFERROR(IF(OR(A143="",N143=""),"",N143*I143),"")</f>
        <v/>
      </c>
      <c r="W143" s="50">
        <f>IFERROR(IF(OR(A143="",H143&lt;&gt;"Yes",O143=""),0,MAX(0,J143-O143)),0)</f>
        <v/>
      </c>
      <c r="X143" s="31">
        <f>IFERROR(IF(A143="","",IF(H143&lt;&gt;"Yes","Inactive",IF(O143="","Count Needed",IF(O143&lt;J143*'Dashboard'!$B$5,"Reorder","Sufficient Stock")))),"Review")</f>
        <v/>
      </c>
      <c r="Y143" s="30">
        <f>IFERROR(IF(A143="","",W143*I143),"")</f>
        <v/>
      </c>
      <c r="Z143" s="32">
        <f>IFERROR(IF(A143="","",IF(COUNTIF($A$6:$A$205,A143)&gt;1,"Data issue: Duplicate Item ID",IF(OR(I143&lt;0,J143&lt;0,K143&lt;0,L143&lt;0,N143&lt;0,O143&lt;0),"Data issue: Negative quantity or cost",IF(AND(N143&lt;&gt;"",O143&gt;N143),"Data issue: Available exceeds owned",IF(M143="","Count needed: Missing count date",IF(TODAY()-M143&gt;'Dashboard'!$B$6,"Count needed: Stale physical count",IF(AND(T143&lt;&gt;"",MAX(T143,-T143)&gt;='Dashboard'!$B$7,MAX(T143*I143,-T143*I143)&gt;='Dashboard'!$B$8),"Quantity variance and value variance alert",IF(AND(T143&lt;&gt;"",MAX(T143,-T143)&gt;='Dashboard'!$B$7),"Quantity variance alert",IF(AND(T143&lt;&gt;"",MAX(T143*I143,-T143*I143)&gt;='Dashboard'!$B$8),"Value variance alert","OK"))))))))),"")</f>
        <v/>
      </c>
      <c r="AA143" s="25" t="n"/>
      <c r="AB143" s="30">
        <f>IFERROR(IF(OR(A143="",T143=""),"",MAX(T143*I143,-T143*I143)),"")</f>
        <v/>
      </c>
    </row>
    <row r="144">
      <c r="A144" s="24" t="n"/>
      <c r="B144" s="24" t="n"/>
      <c r="C144" s="25" t="n"/>
      <c r="D144" s="25" t="n"/>
      <c r="E144" s="25" t="n"/>
      <c r="F144" s="24" t="n"/>
      <c r="G144" s="25" t="n"/>
      <c r="H144" s="24" t="n"/>
      <c r="I144" s="26" t="n"/>
      <c r="J144" s="49" t="n"/>
      <c r="K144" s="49" t="n"/>
      <c r="L144" s="49" t="n"/>
      <c r="M144" s="28" t="n"/>
      <c r="N144" s="49" t="n"/>
      <c r="O144" s="49" t="n"/>
      <c r="P144" s="50">
        <f>IF(A144="","",IFERROR(SUMIF('Linen Transactions'!$C$6:$C$205,A144,'Linen Transactions'!$J$6:$J$205),0))</f>
        <v/>
      </c>
      <c r="Q144" s="50">
        <f>IF(A144="","",IFERROR(SUMIF('Linen Transactions'!$C$6:$C$205,A144,'Linen Transactions'!$K$6:$K$205),0))</f>
        <v/>
      </c>
      <c r="R144" s="50">
        <f>IF(A144="","",IFERROR(K144+P144,0))</f>
        <v/>
      </c>
      <c r="S144" s="50">
        <f>IF(A144="","",IFERROR(L144+Q144,0))</f>
        <v/>
      </c>
      <c r="T144" s="50">
        <f>IFERROR(IF(OR(A144="",N144=""),"",N144-R144),"")</f>
        <v/>
      </c>
      <c r="U144" s="50">
        <f>IFERROR(IF(OR(A144="",O144=""),"",O144-S144),"")</f>
        <v/>
      </c>
      <c r="V144" s="30">
        <f>IFERROR(IF(OR(A144="",N144=""),"",N144*I144),"")</f>
        <v/>
      </c>
      <c r="W144" s="50">
        <f>IFERROR(IF(OR(A144="",H144&lt;&gt;"Yes",O144=""),0,MAX(0,J144-O144)),0)</f>
        <v/>
      </c>
      <c r="X144" s="31">
        <f>IFERROR(IF(A144="","",IF(H144&lt;&gt;"Yes","Inactive",IF(O144="","Count Needed",IF(O144&lt;J144*'Dashboard'!$B$5,"Reorder","Sufficient Stock")))),"Review")</f>
        <v/>
      </c>
      <c r="Y144" s="30">
        <f>IFERROR(IF(A144="","",W144*I144),"")</f>
        <v/>
      </c>
      <c r="Z144" s="32">
        <f>IFERROR(IF(A144="","",IF(COUNTIF($A$6:$A$205,A144)&gt;1,"Data issue: Duplicate Item ID",IF(OR(I144&lt;0,J144&lt;0,K144&lt;0,L144&lt;0,N144&lt;0,O144&lt;0),"Data issue: Negative quantity or cost",IF(AND(N144&lt;&gt;"",O144&gt;N144),"Data issue: Available exceeds owned",IF(M144="","Count needed: Missing count date",IF(TODAY()-M144&gt;'Dashboard'!$B$6,"Count needed: Stale physical count",IF(AND(T144&lt;&gt;"",MAX(T144,-T144)&gt;='Dashboard'!$B$7,MAX(T144*I144,-T144*I144)&gt;='Dashboard'!$B$8),"Quantity variance and value variance alert",IF(AND(T144&lt;&gt;"",MAX(T144,-T144)&gt;='Dashboard'!$B$7),"Quantity variance alert",IF(AND(T144&lt;&gt;"",MAX(T144*I144,-T144*I144)&gt;='Dashboard'!$B$8),"Value variance alert","OK"))))))))),"")</f>
        <v/>
      </c>
      <c r="AA144" s="25" t="n"/>
      <c r="AB144" s="30">
        <f>IFERROR(IF(OR(A144="",T144=""),"",MAX(T144*I144,-T144*I144)),"")</f>
        <v/>
      </c>
    </row>
    <row r="145">
      <c r="A145" s="24" t="n"/>
      <c r="B145" s="24" t="n"/>
      <c r="C145" s="25" t="n"/>
      <c r="D145" s="25" t="n"/>
      <c r="E145" s="25" t="n"/>
      <c r="F145" s="24" t="n"/>
      <c r="G145" s="25" t="n"/>
      <c r="H145" s="24" t="n"/>
      <c r="I145" s="26" t="n"/>
      <c r="J145" s="49" t="n"/>
      <c r="K145" s="49" t="n"/>
      <c r="L145" s="49" t="n"/>
      <c r="M145" s="28" t="n"/>
      <c r="N145" s="49" t="n"/>
      <c r="O145" s="49" t="n"/>
      <c r="P145" s="50">
        <f>IF(A145="","",IFERROR(SUMIF('Linen Transactions'!$C$6:$C$205,A145,'Linen Transactions'!$J$6:$J$205),0))</f>
        <v/>
      </c>
      <c r="Q145" s="50">
        <f>IF(A145="","",IFERROR(SUMIF('Linen Transactions'!$C$6:$C$205,A145,'Linen Transactions'!$K$6:$K$205),0))</f>
        <v/>
      </c>
      <c r="R145" s="50">
        <f>IF(A145="","",IFERROR(K145+P145,0))</f>
        <v/>
      </c>
      <c r="S145" s="50">
        <f>IF(A145="","",IFERROR(L145+Q145,0))</f>
        <v/>
      </c>
      <c r="T145" s="50">
        <f>IFERROR(IF(OR(A145="",N145=""),"",N145-R145),"")</f>
        <v/>
      </c>
      <c r="U145" s="50">
        <f>IFERROR(IF(OR(A145="",O145=""),"",O145-S145),"")</f>
        <v/>
      </c>
      <c r="V145" s="30">
        <f>IFERROR(IF(OR(A145="",N145=""),"",N145*I145),"")</f>
        <v/>
      </c>
      <c r="W145" s="50">
        <f>IFERROR(IF(OR(A145="",H145&lt;&gt;"Yes",O145=""),0,MAX(0,J145-O145)),0)</f>
        <v/>
      </c>
      <c r="X145" s="31">
        <f>IFERROR(IF(A145="","",IF(H145&lt;&gt;"Yes","Inactive",IF(O145="","Count Needed",IF(O145&lt;J145*'Dashboard'!$B$5,"Reorder","Sufficient Stock")))),"Review")</f>
        <v/>
      </c>
      <c r="Y145" s="30">
        <f>IFERROR(IF(A145="","",W145*I145),"")</f>
        <v/>
      </c>
      <c r="Z145" s="32">
        <f>IFERROR(IF(A145="","",IF(COUNTIF($A$6:$A$205,A145)&gt;1,"Data issue: Duplicate Item ID",IF(OR(I145&lt;0,J145&lt;0,K145&lt;0,L145&lt;0,N145&lt;0,O145&lt;0),"Data issue: Negative quantity or cost",IF(AND(N145&lt;&gt;"",O145&gt;N145),"Data issue: Available exceeds owned",IF(M145="","Count needed: Missing count date",IF(TODAY()-M145&gt;'Dashboard'!$B$6,"Count needed: Stale physical count",IF(AND(T145&lt;&gt;"",MAX(T145,-T145)&gt;='Dashboard'!$B$7,MAX(T145*I145,-T145*I145)&gt;='Dashboard'!$B$8),"Quantity variance and value variance alert",IF(AND(T145&lt;&gt;"",MAX(T145,-T145)&gt;='Dashboard'!$B$7),"Quantity variance alert",IF(AND(T145&lt;&gt;"",MAX(T145*I145,-T145*I145)&gt;='Dashboard'!$B$8),"Value variance alert","OK"))))))))),"")</f>
        <v/>
      </c>
      <c r="AA145" s="25" t="n"/>
      <c r="AB145" s="30">
        <f>IFERROR(IF(OR(A145="",T145=""),"",MAX(T145*I145,-T145*I145)),"")</f>
        <v/>
      </c>
    </row>
    <row r="146">
      <c r="A146" s="24" t="n"/>
      <c r="B146" s="24" t="n"/>
      <c r="C146" s="25" t="n"/>
      <c r="D146" s="25" t="n"/>
      <c r="E146" s="25" t="n"/>
      <c r="F146" s="24" t="n"/>
      <c r="G146" s="25" t="n"/>
      <c r="H146" s="24" t="n"/>
      <c r="I146" s="26" t="n"/>
      <c r="J146" s="49" t="n"/>
      <c r="K146" s="49" t="n"/>
      <c r="L146" s="49" t="n"/>
      <c r="M146" s="28" t="n"/>
      <c r="N146" s="49" t="n"/>
      <c r="O146" s="49" t="n"/>
      <c r="P146" s="50">
        <f>IF(A146="","",IFERROR(SUMIF('Linen Transactions'!$C$6:$C$205,A146,'Linen Transactions'!$J$6:$J$205),0))</f>
        <v/>
      </c>
      <c r="Q146" s="50">
        <f>IF(A146="","",IFERROR(SUMIF('Linen Transactions'!$C$6:$C$205,A146,'Linen Transactions'!$K$6:$K$205),0))</f>
        <v/>
      </c>
      <c r="R146" s="50">
        <f>IF(A146="","",IFERROR(K146+P146,0))</f>
        <v/>
      </c>
      <c r="S146" s="50">
        <f>IF(A146="","",IFERROR(L146+Q146,0))</f>
        <v/>
      </c>
      <c r="T146" s="50">
        <f>IFERROR(IF(OR(A146="",N146=""),"",N146-R146),"")</f>
        <v/>
      </c>
      <c r="U146" s="50">
        <f>IFERROR(IF(OR(A146="",O146=""),"",O146-S146),"")</f>
        <v/>
      </c>
      <c r="V146" s="30">
        <f>IFERROR(IF(OR(A146="",N146=""),"",N146*I146),"")</f>
        <v/>
      </c>
      <c r="W146" s="50">
        <f>IFERROR(IF(OR(A146="",H146&lt;&gt;"Yes",O146=""),0,MAX(0,J146-O146)),0)</f>
        <v/>
      </c>
      <c r="X146" s="31">
        <f>IFERROR(IF(A146="","",IF(H146&lt;&gt;"Yes","Inactive",IF(O146="","Count Needed",IF(O146&lt;J146*'Dashboard'!$B$5,"Reorder","Sufficient Stock")))),"Review")</f>
        <v/>
      </c>
      <c r="Y146" s="30">
        <f>IFERROR(IF(A146="","",W146*I146),"")</f>
        <v/>
      </c>
      <c r="Z146" s="32">
        <f>IFERROR(IF(A146="","",IF(COUNTIF($A$6:$A$205,A146)&gt;1,"Data issue: Duplicate Item ID",IF(OR(I146&lt;0,J146&lt;0,K146&lt;0,L146&lt;0,N146&lt;0,O146&lt;0),"Data issue: Negative quantity or cost",IF(AND(N146&lt;&gt;"",O146&gt;N146),"Data issue: Available exceeds owned",IF(M146="","Count needed: Missing count date",IF(TODAY()-M146&gt;'Dashboard'!$B$6,"Count needed: Stale physical count",IF(AND(T146&lt;&gt;"",MAX(T146,-T146)&gt;='Dashboard'!$B$7,MAX(T146*I146,-T146*I146)&gt;='Dashboard'!$B$8),"Quantity variance and value variance alert",IF(AND(T146&lt;&gt;"",MAX(T146,-T146)&gt;='Dashboard'!$B$7),"Quantity variance alert",IF(AND(T146&lt;&gt;"",MAX(T146*I146,-T146*I146)&gt;='Dashboard'!$B$8),"Value variance alert","OK"))))))))),"")</f>
        <v/>
      </c>
      <c r="AA146" s="25" t="n"/>
      <c r="AB146" s="30">
        <f>IFERROR(IF(OR(A146="",T146=""),"",MAX(T146*I146,-T146*I146)),"")</f>
        <v/>
      </c>
    </row>
    <row r="147">
      <c r="A147" s="24" t="n"/>
      <c r="B147" s="24" t="n"/>
      <c r="C147" s="25" t="n"/>
      <c r="D147" s="25" t="n"/>
      <c r="E147" s="25" t="n"/>
      <c r="F147" s="24" t="n"/>
      <c r="G147" s="25" t="n"/>
      <c r="H147" s="24" t="n"/>
      <c r="I147" s="26" t="n"/>
      <c r="J147" s="49" t="n"/>
      <c r="K147" s="49" t="n"/>
      <c r="L147" s="49" t="n"/>
      <c r="M147" s="28" t="n"/>
      <c r="N147" s="49" t="n"/>
      <c r="O147" s="49" t="n"/>
      <c r="P147" s="50">
        <f>IF(A147="","",IFERROR(SUMIF('Linen Transactions'!$C$6:$C$205,A147,'Linen Transactions'!$J$6:$J$205),0))</f>
        <v/>
      </c>
      <c r="Q147" s="50">
        <f>IF(A147="","",IFERROR(SUMIF('Linen Transactions'!$C$6:$C$205,A147,'Linen Transactions'!$K$6:$K$205),0))</f>
        <v/>
      </c>
      <c r="R147" s="50">
        <f>IF(A147="","",IFERROR(K147+P147,0))</f>
        <v/>
      </c>
      <c r="S147" s="50">
        <f>IF(A147="","",IFERROR(L147+Q147,0))</f>
        <v/>
      </c>
      <c r="T147" s="50">
        <f>IFERROR(IF(OR(A147="",N147=""),"",N147-R147),"")</f>
        <v/>
      </c>
      <c r="U147" s="50">
        <f>IFERROR(IF(OR(A147="",O147=""),"",O147-S147),"")</f>
        <v/>
      </c>
      <c r="V147" s="30">
        <f>IFERROR(IF(OR(A147="",N147=""),"",N147*I147),"")</f>
        <v/>
      </c>
      <c r="W147" s="50">
        <f>IFERROR(IF(OR(A147="",H147&lt;&gt;"Yes",O147=""),0,MAX(0,J147-O147)),0)</f>
        <v/>
      </c>
      <c r="X147" s="31">
        <f>IFERROR(IF(A147="","",IF(H147&lt;&gt;"Yes","Inactive",IF(O147="","Count Needed",IF(O147&lt;J147*'Dashboard'!$B$5,"Reorder","Sufficient Stock")))),"Review")</f>
        <v/>
      </c>
      <c r="Y147" s="30">
        <f>IFERROR(IF(A147="","",W147*I147),"")</f>
        <v/>
      </c>
      <c r="Z147" s="32">
        <f>IFERROR(IF(A147="","",IF(COUNTIF($A$6:$A$205,A147)&gt;1,"Data issue: Duplicate Item ID",IF(OR(I147&lt;0,J147&lt;0,K147&lt;0,L147&lt;0,N147&lt;0,O147&lt;0),"Data issue: Negative quantity or cost",IF(AND(N147&lt;&gt;"",O147&gt;N147),"Data issue: Available exceeds owned",IF(M147="","Count needed: Missing count date",IF(TODAY()-M147&gt;'Dashboard'!$B$6,"Count needed: Stale physical count",IF(AND(T147&lt;&gt;"",MAX(T147,-T147)&gt;='Dashboard'!$B$7,MAX(T147*I147,-T147*I147)&gt;='Dashboard'!$B$8),"Quantity variance and value variance alert",IF(AND(T147&lt;&gt;"",MAX(T147,-T147)&gt;='Dashboard'!$B$7),"Quantity variance alert",IF(AND(T147&lt;&gt;"",MAX(T147*I147,-T147*I147)&gt;='Dashboard'!$B$8),"Value variance alert","OK"))))))))),"")</f>
        <v/>
      </c>
      <c r="AA147" s="25" t="n"/>
      <c r="AB147" s="30">
        <f>IFERROR(IF(OR(A147="",T147=""),"",MAX(T147*I147,-T147*I147)),"")</f>
        <v/>
      </c>
    </row>
    <row r="148">
      <c r="A148" s="24" t="n"/>
      <c r="B148" s="24" t="n"/>
      <c r="C148" s="25" t="n"/>
      <c r="D148" s="25" t="n"/>
      <c r="E148" s="25" t="n"/>
      <c r="F148" s="24" t="n"/>
      <c r="G148" s="25" t="n"/>
      <c r="H148" s="24" t="n"/>
      <c r="I148" s="26" t="n"/>
      <c r="J148" s="49" t="n"/>
      <c r="K148" s="49" t="n"/>
      <c r="L148" s="49" t="n"/>
      <c r="M148" s="28" t="n"/>
      <c r="N148" s="49" t="n"/>
      <c r="O148" s="49" t="n"/>
      <c r="P148" s="50">
        <f>IF(A148="","",IFERROR(SUMIF('Linen Transactions'!$C$6:$C$205,A148,'Linen Transactions'!$J$6:$J$205),0))</f>
        <v/>
      </c>
      <c r="Q148" s="50">
        <f>IF(A148="","",IFERROR(SUMIF('Linen Transactions'!$C$6:$C$205,A148,'Linen Transactions'!$K$6:$K$205),0))</f>
        <v/>
      </c>
      <c r="R148" s="50">
        <f>IF(A148="","",IFERROR(K148+P148,0))</f>
        <v/>
      </c>
      <c r="S148" s="50">
        <f>IF(A148="","",IFERROR(L148+Q148,0))</f>
        <v/>
      </c>
      <c r="T148" s="50">
        <f>IFERROR(IF(OR(A148="",N148=""),"",N148-R148),"")</f>
        <v/>
      </c>
      <c r="U148" s="50">
        <f>IFERROR(IF(OR(A148="",O148=""),"",O148-S148),"")</f>
        <v/>
      </c>
      <c r="V148" s="30">
        <f>IFERROR(IF(OR(A148="",N148=""),"",N148*I148),"")</f>
        <v/>
      </c>
      <c r="W148" s="50">
        <f>IFERROR(IF(OR(A148="",H148&lt;&gt;"Yes",O148=""),0,MAX(0,J148-O148)),0)</f>
        <v/>
      </c>
      <c r="X148" s="31">
        <f>IFERROR(IF(A148="","",IF(H148&lt;&gt;"Yes","Inactive",IF(O148="","Count Needed",IF(O148&lt;J148*'Dashboard'!$B$5,"Reorder","Sufficient Stock")))),"Review")</f>
        <v/>
      </c>
      <c r="Y148" s="30">
        <f>IFERROR(IF(A148="","",W148*I148),"")</f>
        <v/>
      </c>
      <c r="Z148" s="32">
        <f>IFERROR(IF(A148="","",IF(COUNTIF($A$6:$A$205,A148)&gt;1,"Data issue: Duplicate Item ID",IF(OR(I148&lt;0,J148&lt;0,K148&lt;0,L148&lt;0,N148&lt;0,O148&lt;0),"Data issue: Negative quantity or cost",IF(AND(N148&lt;&gt;"",O148&gt;N148),"Data issue: Available exceeds owned",IF(M148="","Count needed: Missing count date",IF(TODAY()-M148&gt;'Dashboard'!$B$6,"Count needed: Stale physical count",IF(AND(T148&lt;&gt;"",MAX(T148,-T148)&gt;='Dashboard'!$B$7,MAX(T148*I148,-T148*I148)&gt;='Dashboard'!$B$8),"Quantity variance and value variance alert",IF(AND(T148&lt;&gt;"",MAX(T148,-T148)&gt;='Dashboard'!$B$7),"Quantity variance alert",IF(AND(T148&lt;&gt;"",MAX(T148*I148,-T148*I148)&gt;='Dashboard'!$B$8),"Value variance alert","OK"))))))))),"")</f>
        <v/>
      </c>
      <c r="AA148" s="25" t="n"/>
      <c r="AB148" s="30">
        <f>IFERROR(IF(OR(A148="",T148=""),"",MAX(T148*I148,-T148*I148)),"")</f>
        <v/>
      </c>
    </row>
    <row r="149">
      <c r="A149" s="24" t="n"/>
      <c r="B149" s="24" t="n"/>
      <c r="C149" s="25" t="n"/>
      <c r="D149" s="25" t="n"/>
      <c r="E149" s="25" t="n"/>
      <c r="F149" s="24" t="n"/>
      <c r="G149" s="25" t="n"/>
      <c r="H149" s="24" t="n"/>
      <c r="I149" s="26" t="n"/>
      <c r="J149" s="49" t="n"/>
      <c r="K149" s="49" t="n"/>
      <c r="L149" s="49" t="n"/>
      <c r="M149" s="28" t="n"/>
      <c r="N149" s="49" t="n"/>
      <c r="O149" s="49" t="n"/>
      <c r="P149" s="50">
        <f>IF(A149="","",IFERROR(SUMIF('Linen Transactions'!$C$6:$C$205,A149,'Linen Transactions'!$J$6:$J$205),0))</f>
        <v/>
      </c>
      <c r="Q149" s="50">
        <f>IF(A149="","",IFERROR(SUMIF('Linen Transactions'!$C$6:$C$205,A149,'Linen Transactions'!$K$6:$K$205),0))</f>
        <v/>
      </c>
      <c r="R149" s="50">
        <f>IF(A149="","",IFERROR(K149+P149,0))</f>
        <v/>
      </c>
      <c r="S149" s="50">
        <f>IF(A149="","",IFERROR(L149+Q149,0))</f>
        <v/>
      </c>
      <c r="T149" s="50">
        <f>IFERROR(IF(OR(A149="",N149=""),"",N149-R149),"")</f>
        <v/>
      </c>
      <c r="U149" s="50">
        <f>IFERROR(IF(OR(A149="",O149=""),"",O149-S149),"")</f>
        <v/>
      </c>
      <c r="V149" s="30">
        <f>IFERROR(IF(OR(A149="",N149=""),"",N149*I149),"")</f>
        <v/>
      </c>
      <c r="W149" s="50">
        <f>IFERROR(IF(OR(A149="",H149&lt;&gt;"Yes",O149=""),0,MAX(0,J149-O149)),0)</f>
        <v/>
      </c>
      <c r="X149" s="31">
        <f>IFERROR(IF(A149="","",IF(H149&lt;&gt;"Yes","Inactive",IF(O149="","Count Needed",IF(O149&lt;J149*'Dashboard'!$B$5,"Reorder","Sufficient Stock")))),"Review")</f>
        <v/>
      </c>
      <c r="Y149" s="30">
        <f>IFERROR(IF(A149="","",W149*I149),"")</f>
        <v/>
      </c>
      <c r="Z149" s="32">
        <f>IFERROR(IF(A149="","",IF(COUNTIF($A$6:$A$205,A149)&gt;1,"Data issue: Duplicate Item ID",IF(OR(I149&lt;0,J149&lt;0,K149&lt;0,L149&lt;0,N149&lt;0,O149&lt;0),"Data issue: Negative quantity or cost",IF(AND(N149&lt;&gt;"",O149&gt;N149),"Data issue: Available exceeds owned",IF(M149="","Count needed: Missing count date",IF(TODAY()-M149&gt;'Dashboard'!$B$6,"Count needed: Stale physical count",IF(AND(T149&lt;&gt;"",MAX(T149,-T149)&gt;='Dashboard'!$B$7,MAX(T149*I149,-T149*I149)&gt;='Dashboard'!$B$8),"Quantity variance and value variance alert",IF(AND(T149&lt;&gt;"",MAX(T149,-T149)&gt;='Dashboard'!$B$7),"Quantity variance alert",IF(AND(T149&lt;&gt;"",MAX(T149*I149,-T149*I149)&gt;='Dashboard'!$B$8),"Value variance alert","OK"))))))))),"")</f>
        <v/>
      </c>
      <c r="AA149" s="25" t="n"/>
      <c r="AB149" s="30">
        <f>IFERROR(IF(OR(A149="",T149=""),"",MAX(T149*I149,-T149*I149)),"")</f>
        <v/>
      </c>
    </row>
    <row r="150">
      <c r="A150" s="24" t="n"/>
      <c r="B150" s="24" t="n"/>
      <c r="C150" s="25" t="n"/>
      <c r="D150" s="25" t="n"/>
      <c r="E150" s="25" t="n"/>
      <c r="F150" s="24" t="n"/>
      <c r="G150" s="25" t="n"/>
      <c r="H150" s="24" t="n"/>
      <c r="I150" s="26" t="n"/>
      <c r="J150" s="49" t="n"/>
      <c r="K150" s="49" t="n"/>
      <c r="L150" s="49" t="n"/>
      <c r="M150" s="28" t="n"/>
      <c r="N150" s="49" t="n"/>
      <c r="O150" s="49" t="n"/>
      <c r="P150" s="50">
        <f>IF(A150="","",IFERROR(SUMIF('Linen Transactions'!$C$6:$C$205,A150,'Linen Transactions'!$J$6:$J$205),0))</f>
        <v/>
      </c>
      <c r="Q150" s="50">
        <f>IF(A150="","",IFERROR(SUMIF('Linen Transactions'!$C$6:$C$205,A150,'Linen Transactions'!$K$6:$K$205),0))</f>
        <v/>
      </c>
      <c r="R150" s="50">
        <f>IF(A150="","",IFERROR(K150+P150,0))</f>
        <v/>
      </c>
      <c r="S150" s="50">
        <f>IF(A150="","",IFERROR(L150+Q150,0))</f>
        <v/>
      </c>
      <c r="T150" s="50">
        <f>IFERROR(IF(OR(A150="",N150=""),"",N150-R150),"")</f>
        <v/>
      </c>
      <c r="U150" s="50">
        <f>IFERROR(IF(OR(A150="",O150=""),"",O150-S150),"")</f>
        <v/>
      </c>
      <c r="V150" s="30">
        <f>IFERROR(IF(OR(A150="",N150=""),"",N150*I150),"")</f>
        <v/>
      </c>
      <c r="W150" s="50">
        <f>IFERROR(IF(OR(A150="",H150&lt;&gt;"Yes",O150=""),0,MAX(0,J150-O150)),0)</f>
        <v/>
      </c>
      <c r="X150" s="31">
        <f>IFERROR(IF(A150="","",IF(H150&lt;&gt;"Yes","Inactive",IF(O150="","Count Needed",IF(O150&lt;J150*'Dashboard'!$B$5,"Reorder","Sufficient Stock")))),"Review")</f>
        <v/>
      </c>
      <c r="Y150" s="30">
        <f>IFERROR(IF(A150="","",W150*I150),"")</f>
        <v/>
      </c>
      <c r="Z150" s="32">
        <f>IFERROR(IF(A150="","",IF(COUNTIF($A$6:$A$205,A150)&gt;1,"Data issue: Duplicate Item ID",IF(OR(I150&lt;0,J150&lt;0,K150&lt;0,L150&lt;0,N150&lt;0,O150&lt;0),"Data issue: Negative quantity or cost",IF(AND(N150&lt;&gt;"",O150&gt;N150),"Data issue: Available exceeds owned",IF(M150="","Count needed: Missing count date",IF(TODAY()-M150&gt;'Dashboard'!$B$6,"Count needed: Stale physical count",IF(AND(T150&lt;&gt;"",MAX(T150,-T150)&gt;='Dashboard'!$B$7,MAX(T150*I150,-T150*I150)&gt;='Dashboard'!$B$8),"Quantity variance and value variance alert",IF(AND(T150&lt;&gt;"",MAX(T150,-T150)&gt;='Dashboard'!$B$7),"Quantity variance alert",IF(AND(T150&lt;&gt;"",MAX(T150*I150,-T150*I150)&gt;='Dashboard'!$B$8),"Value variance alert","OK"))))))))),"")</f>
        <v/>
      </c>
      <c r="AA150" s="25" t="n"/>
      <c r="AB150" s="30">
        <f>IFERROR(IF(OR(A150="",T150=""),"",MAX(T150*I150,-T150*I150)),"")</f>
        <v/>
      </c>
    </row>
    <row r="151">
      <c r="A151" s="24" t="n"/>
      <c r="B151" s="24" t="n"/>
      <c r="C151" s="25" t="n"/>
      <c r="D151" s="25" t="n"/>
      <c r="E151" s="25" t="n"/>
      <c r="F151" s="24" t="n"/>
      <c r="G151" s="25" t="n"/>
      <c r="H151" s="24" t="n"/>
      <c r="I151" s="26" t="n"/>
      <c r="J151" s="49" t="n"/>
      <c r="K151" s="49" t="n"/>
      <c r="L151" s="49" t="n"/>
      <c r="M151" s="28" t="n"/>
      <c r="N151" s="49" t="n"/>
      <c r="O151" s="49" t="n"/>
      <c r="P151" s="50">
        <f>IF(A151="","",IFERROR(SUMIF('Linen Transactions'!$C$6:$C$205,A151,'Linen Transactions'!$J$6:$J$205),0))</f>
        <v/>
      </c>
      <c r="Q151" s="50">
        <f>IF(A151="","",IFERROR(SUMIF('Linen Transactions'!$C$6:$C$205,A151,'Linen Transactions'!$K$6:$K$205),0))</f>
        <v/>
      </c>
      <c r="R151" s="50">
        <f>IF(A151="","",IFERROR(K151+P151,0))</f>
        <v/>
      </c>
      <c r="S151" s="50">
        <f>IF(A151="","",IFERROR(L151+Q151,0))</f>
        <v/>
      </c>
      <c r="T151" s="50">
        <f>IFERROR(IF(OR(A151="",N151=""),"",N151-R151),"")</f>
        <v/>
      </c>
      <c r="U151" s="50">
        <f>IFERROR(IF(OR(A151="",O151=""),"",O151-S151),"")</f>
        <v/>
      </c>
      <c r="V151" s="30">
        <f>IFERROR(IF(OR(A151="",N151=""),"",N151*I151),"")</f>
        <v/>
      </c>
      <c r="W151" s="50">
        <f>IFERROR(IF(OR(A151="",H151&lt;&gt;"Yes",O151=""),0,MAX(0,J151-O151)),0)</f>
        <v/>
      </c>
      <c r="X151" s="31">
        <f>IFERROR(IF(A151="","",IF(H151&lt;&gt;"Yes","Inactive",IF(O151="","Count Needed",IF(O151&lt;J151*'Dashboard'!$B$5,"Reorder","Sufficient Stock")))),"Review")</f>
        <v/>
      </c>
      <c r="Y151" s="30">
        <f>IFERROR(IF(A151="","",W151*I151),"")</f>
        <v/>
      </c>
      <c r="Z151" s="32">
        <f>IFERROR(IF(A151="","",IF(COUNTIF($A$6:$A$205,A151)&gt;1,"Data issue: Duplicate Item ID",IF(OR(I151&lt;0,J151&lt;0,K151&lt;0,L151&lt;0,N151&lt;0,O151&lt;0),"Data issue: Negative quantity or cost",IF(AND(N151&lt;&gt;"",O151&gt;N151),"Data issue: Available exceeds owned",IF(M151="","Count needed: Missing count date",IF(TODAY()-M151&gt;'Dashboard'!$B$6,"Count needed: Stale physical count",IF(AND(T151&lt;&gt;"",MAX(T151,-T151)&gt;='Dashboard'!$B$7,MAX(T151*I151,-T151*I151)&gt;='Dashboard'!$B$8),"Quantity variance and value variance alert",IF(AND(T151&lt;&gt;"",MAX(T151,-T151)&gt;='Dashboard'!$B$7),"Quantity variance alert",IF(AND(T151&lt;&gt;"",MAX(T151*I151,-T151*I151)&gt;='Dashboard'!$B$8),"Value variance alert","OK"))))))))),"")</f>
        <v/>
      </c>
      <c r="AA151" s="25" t="n"/>
      <c r="AB151" s="30">
        <f>IFERROR(IF(OR(A151="",T151=""),"",MAX(T151*I151,-T151*I151)),"")</f>
        <v/>
      </c>
    </row>
    <row r="152">
      <c r="A152" s="24" t="n"/>
      <c r="B152" s="24" t="n"/>
      <c r="C152" s="25" t="n"/>
      <c r="D152" s="25" t="n"/>
      <c r="E152" s="25" t="n"/>
      <c r="F152" s="24" t="n"/>
      <c r="G152" s="25" t="n"/>
      <c r="H152" s="24" t="n"/>
      <c r="I152" s="26" t="n"/>
      <c r="J152" s="49" t="n"/>
      <c r="K152" s="49" t="n"/>
      <c r="L152" s="49" t="n"/>
      <c r="M152" s="28" t="n"/>
      <c r="N152" s="49" t="n"/>
      <c r="O152" s="49" t="n"/>
      <c r="P152" s="50">
        <f>IF(A152="","",IFERROR(SUMIF('Linen Transactions'!$C$6:$C$205,A152,'Linen Transactions'!$J$6:$J$205),0))</f>
        <v/>
      </c>
      <c r="Q152" s="50">
        <f>IF(A152="","",IFERROR(SUMIF('Linen Transactions'!$C$6:$C$205,A152,'Linen Transactions'!$K$6:$K$205),0))</f>
        <v/>
      </c>
      <c r="R152" s="50">
        <f>IF(A152="","",IFERROR(K152+P152,0))</f>
        <v/>
      </c>
      <c r="S152" s="50">
        <f>IF(A152="","",IFERROR(L152+Q152,0))</f>
        <v/>
      </c>
      <c r="T152" s="50">
        <f>IFERROR(IF(OR(A152="",N152=""),"",N152-R152),"")</f>
        <v/>
      </c>
      <c r="U152" s="50">
        <f>IFERROR(IF(OR(A152="",O152=""),"",O152-S152),"")</f>
        <v/>
      </c>
      <c r="V152" s="30">
        <f>IFERROR(IF(OR(A152="",N152=""),"",N152*I152),"")</f>
        <v/>
      </c>
      <c r="W152" s="50">
        <f>IFERROR(IF(OR(A152="",H152&lt;&gt;"Yes",O152=""),0,MAX(0,J152-O152)),0)</f>
        <v/>
      </c>
      <c r="X152" s="31">
        <f>IFERROR(IF(A152="","",IF(H152&lt;&gt;"Yes","Inactive",IF(O152="","Count Needed",IF(O152&lt;J152*'Dashboard'!$B$5,"Reorder","Sufficient Stock")))),"Review")</f>
        <v/>
      </c>
      <c r="Y152" s="30">
        <f>IFERROR(IF(A152="","",W152*I152),"")</f>
        <v/>
      </c>
      <c r="Z152" s="32">
        <f>IFERROR(IF(A152="","",IF(COUNTIF($A$6:$A$205,A152)&gt;1,"Data issue: Duplicate Item ID",IF(OR(I152&lt;0,J152&lt;0,K152&lt;0,L152&lt;0,N152&lt;0,O152&lt;0),"Data issue: Negative quantity or cost",IF(AND(N152&lt;&gt;"",O152&gt;N152),"Data issue: Available exceeds owned",IF(M152="","Count needed: Missing count date",IF(TODAY()-M152&gt;'Dashboard'!$B$6,"Count needed: Stale physical count",IF(AND(T152&lt;&gt;"",MAX(T152,-T152)&gt;='Dashboard'!$B$7,MAX(T152*I152,-T152*I152)&gt;='Dashboard'!$B$8),"Quantity variance and value variance alert",IF(AND(T152&lt;&gt;"",MAX(T152,-T152)&gt;='Dashboard'!$B$7),"Quantity variance alert",IF(AND(T152&lt;&gt;"",MAX(T152*I152,-T152*I152)&gt;='Dashboard'!$B$8),"Value variance alert","OK"))))))))),"")</f>
        <v/>
      </c>
      <c r="AA152" s="25" t="n"/>
      <c r="AB152" s="30">
        <f>IFERROR(IF(OR(A152="",T152=""),"",MAX(T152*I152,-T152*I152)),"")</f>
        <v/>
      </c>
    </row>
    <row r="153">
      <c r="A153" s="24" t="n"/>
      <c r="B153" s="24" t="n"/>
      <c r="C153" s="25" t="n"/>
      <c r="D153" s="25" t="n"/>
      <c r="E153" s="25" t="n"/>
      <c r="F153" s="24" t="n"/>
      <c r="G153" s="25" t="n"/>
      <c r="H153" s="24" t="n"/>
      <c r="I153" s="26" t="n"/>
      <c r="J153" s="49" t="n"/>
      <c r="K153" s="49" t="n"/>
      <c r="L153" s="49" t="n"/>
      <c r="M153" s="28" t="n"/>
      <c r="N153" s="49" t="n"/>
      <c r="O153" s="49" t="n"/>
      <c r="P153" s="50">
        <f>IF(A153="","",IFERROR(SUMIF('Linen Transactions'!$C$6:$C$205,A153,'Linen Transactions'!$J$6:$J$205),0))</f>
        <v/>
      </c>
      <c r="Q153" s="50">
        <f>IF(A153="","",IFERROR(SUMIF('Linen Transactions'!$C$6:$C$205,A153,'Linen Transactions'!$K$6:$K$205),0))</f>
        <v/>
      </c>
      <c r="R153" s="50">
        <f>IF(A153="","",IFERROR(K153+P153,0))</f>
        <v/>
      </c>
      <c r="S153" s="50">
        <f>IF(A153="","",IFERROR(L153+Q153,0))</f>
        <v/>
      </c>
      <c r="T153" s="50">
        <f>IFERROR(IF(OR(A153="",N153=""),"",N153-R153),"")</f>
        <v/>
      </c>
      <c r="U153" s="50">
        <f>IFERROR(IF(OR(A153="",O153=""),"",O153-S153),"")</f>
        <v/>
      </c>
      <c r="V153" s="30">
        <f>IFERROR(IF(OR(A153="",N153=""),"",N153*I153),"")</f>
        <v/>
      </c>
      <c r="W153" s="50">
        <f>IFERROR(IF(OR(A153="",H153&lt;&gt;"Yes",O153=""),0,MAX(0,J153-O153)),0)</f>
        <v/>
      </c>
      <c r="X153" s="31">
        <f>IFERROR(IF(A153="","",IF(H153&lt;&gt;"Yes","Inactive",IF(O153="","Count Needed",IF(O153&lt;J153*'Dashboard'!$B$5,"Reorder","Sufficient Stock")))),"Review")</f>
        <v/>
      </c>
      <c r="Y153" s="30">
        <f>IFERROR(IF(A153="","",W153*I153),"")</f>
        <v/>
      </c>
      <c r="Z153" s="32">
        <f>IFERROR(IF(A153="","",IF(COUNTIF($A$6:$A$205,A153)&gt;1,"Data issue: Duplicate Item ID",IF(OR(I153&lt;0,J153&lt;0,K153&lt;0,L153&lt;0,N153&lt;0,O153&lt;0),"Data issue: Negative quantity or cost",IF(AND(N153&lt;&gt;"",O153&gt;N153),"Data issue: Available exceeds owned",IF(M153="","Count needed: Missing count date",IF(TODAY()-M153&gt;'Dashboard'!$B$6,"Count needed: Stale physical count",IF(AND(T153&lt;&gt;"",MAX(T153,-T153)&gt;='Dashboard'!$B$7,MAX(T153*I153,-T153*I153)&gt;='Dashboard'!$B$8),"Quantity variance and value variance alert",IF(AND(T153&lt;&gt;"",MAX(T153,-T153)&gt;='Dashboard'!$B$7),"Quantity variance alert",IF(AND(T153&lt;&gt;"",MAX(T153*I153,-T153*I153)&gt;='Dashboard'!$B$8),"Value variance alert","OK"))))))))),"")</f>
        <v/>
      </c>
      <c r="AA153" s="25" t="n"/>
      <c r="AB153" s="30">
        <f>IFERROR(IF(OR(A153="",T153=""),"",MAX(T153*I153,-T153*I153)),"")</f>
        <v/>
      </c>
    </row>
    <row r="154">
      <c r="A154" s="24" t="n"/>
      <c r="B154" s="24" t="n"/>
      <c r="C154" s="25" t="n"/>
      <c r="D154" s="25" t="n"/>
      <c r="E154" s="25" t="n"/>
      <c r="F154" s="24" t="n"/>
      <c r="G154" s="25" t="n"/>
      <c r="H154" s="24" t="n"/>
      <c r="I154" s="26" t="n"/>
      <c r="J154" s="49" t="n"/>
      <c r="K154" s="49" t="n"/>
      <c r="L154" s="49" t="n"/>
      <c r="M154" s="28" t="n"/>
      <c r="N154" s="49" t="n"/>
      <c r="O154" s="49" t="n"/>
      <c r="P154" s="50">
        <f>IF(A154="","",IFERROR(SUMIF('Linen Transactions'!$C$6:$C$205,A154,'Linen Transactions'!$J$6:$J$205),0))</f>
        <v/>
      </c>
      <c r="Q154" s="50">
        <f>IF(A154="","",IFERROR(SUMIF('Linen Transactions'!$C$6:$C$205,A154,'Linen Transactions'!$K$6:$K$205),0))</f>
        <v/>
      </c>
      <c r="R154" s="50">
        <f>IF(A154="","",IFERROR(K154+P154,0))</f>
        <v/>
      </c>
      <c r="S154" s="50">
        <f>IF(A154="","",IFERROR(L154+Q154,0))</f>
        <v/>
      </c>
      <c r="T154" s="50">
        <f>IFERROR(IF(OR(A154="",N154=""),"",N154-R154),"")</f>
        <v/>
      </c>
      <c r="U154" s="50">
        <f>IFERROR(IF(OR(A154="",O154=""),"",O154-S154),"")</f>
        <v/>
      </c>
      <c r="V154" s="30">
        <f>IFERROR(IF(OR(A154="",N154=""),"",N154*I154),"")</f>
        <v/>
      </c>
      <c r="W154" s="50">
        <f>IFERROR(IF(OR(A154="",H154&lt;&gt;"Yes",O154=""),0,MAX(0,J154-O154)),0)</f>
        <v/>
      </c>
      <c r="X154" s="31">
        <f>IFERROR(IF(A154="","",IF(H154&lt;&gt;"Yes","Inactive",IF(O154="","Count Needed",IF(O154&lt;J154*'Dashboard'!$B$5,"Reorder","Sufficient Stock")))),"Review")</f>
        <v/>
      </c>
      <c r="Y154" s="30">
        <f>IFERROR(IF(A154="","",W154*I154),"")</f>
        <v/>
      </c>
      <c r="Z154" s="32">
        <f>IFERROR(IF(A154="","",IF(COUNTIF($A$6:$A$205,A154)&gt;1,"Data issue: Duplicate Item ID",IF(OR(I154&lt;0,J154&lt;0,K154&lt;0,L154&lt;0,N154&lt;0,O154&lt;0),"Data issue: Negative quantity or cost",IF(AND(N154&lt;&gt;"",O154&gt;N154),"Data issue: Available exceeds owned",IF(M154="","Count needed: Missing count date",IF(TODAY()-M154&gt;'Dashboard'!$B$6,"Count needed: Stale physical count",IF(AND(T154&lt;&gt;"",MAX(T154,-T154)&gt;='Dashboard'!$B$7,MAX(T154*I154,-T154*I154)&gt;='Dashboard'!$B$8),"Quantity variance and value variance alert",IF(AND(T154&lt;&gt;"",MAX(T154,-T154)&gt;='Dashboard'!$B$7),"Quantity variance alert",IF(AND(T154&lt;&gt;"",MAX(T154*I154,-T154*I154)&gt;='Dashboard'!$B$8),"Value variance alert","OK"))))))))),"")</f>
        <v/>
      </c>
      <c r="AA154" s="25" t="n"/>
      <c r="AB154" s="30">
        <f>IFERROR(IF(OR(A154="",T154=""),"",MAX(T154*I154,-T154*I154)),"")</f>
        <v/>
      </c>
    </row>
    <row r="155">
      <c r="A155" s="24" t="n"/>
      <c r="B155" s="24" t="n"/>
      <c r="C155" s="25" t="n"/>
      <c r="D155" s="25" t="n"/>
      <c r="E155" s="25" t="n"/>
      <c r="F155" s="24" t="n"/>
      <c r="G155" s="25" t="n"/>
      <c r="H155" s="24" t="n"/>
      <c r="I155" s="26" t="n"/>
      <c r="J155" s="49" t="n"/>
      <c r="K155" s="49" t="n"/>
      <c r="L155" s="49" t="n"/>
      <c r="M155" s="28" t="n"/>
      <c r="N155" s="49" t="n"/>
      <c r="O155" s="49" t="n"/>
      <c r="P155" s="50">
        <f>IF(A155="","",IFERROR(SUMIF('Linen Transactions'!$C$6:$C$205,A155,'Linen Transactions'!$J$6:$J$205),0))</f>
        <v/>
      </c>
      <c r="Q155" s="50">
        <f>IF(A155="","",IFERROR(SUMIF('Linen Transactions'!$C$6:$C$205,A155,'Linen Transactions'!$K$6:$K$205),0))</f>
        <v/>
      </c>
      <c r="R155" s="50">
        <f>IF(A155="","",IFERROR(K155+P155,0))</f>
        <v/>
      </c>
      <c r="S155" s="50">
        <f>IF(A155="","",IFERROR(L155+Q155,0))</f>
        <v/>
      </c>
      <c r="T155" s="50">
        <f>IFERROR(IF(OR(A155="",N155=""),"",N155-R155),"")</f>
        <v/>
      </c>
      <c r="U155" s="50">
        <f>IFERROR(IF(OR(A155="",O155=""),"",O155-S155),"")</f>
        <v/>
      </c>
      <c r="V155" s="30">
        <f>IFERROR(IF(OR(A155="",N155=""),"",N155*I155),"")</f>
        <v/>
      </c>
      <c r="W155" s="50">
        <f>IFERROR(IF(OR(A155="",H155&lt;&gt;"Yes",O155=""),0,MAX(0,J155-O155)),0)</f>
        <v/>
      </c>
      <c r="X155" s="31">
        <f>IFERROR(IF(A155="","",IF(H155&lt;&gt;"Yes","Inactive",IF(O155="","Count Needed",IF(O155&lt;J155*'Dashboard'!$B$5,"Reorder","Sufficient Stock")))),"Review")</f>
        <v/>
      </c>
      <c r="Y155" s="30">
        <f>IFERROR(IF(A155="","",W155*I155),"")</f>
        <v/>
      </c>
      <c r="Z155" s="32">
        <f>IFERROR(IF(A155="","",IF(COUNTIF($A$6:$A$205,A155)&gt;1,"Data issue: Duplicate Item ID",IF(OR(I155&lt;0,J155&lt;0,K155&lt;0,L155&lt;0,N155&lt;0,O155&lt;0),"Data issue: Negative quantity or cost",IF(AND(N155&lt;&gt;"",O155&gt;N155),"Data issue: Available exceeds owned",IF(M155="","Count needed: Missing count date",IF(TODAY()-M155&gt;'Dashboard'!$B$6,"Count needed: Stale physical count",IF(AND(T155&lt;&gt;"",MAX(T155,-T155)&gt;='Dashboard'!$B$7,MAX(T155*I155,-T155*I155)&gt;='Dashboard'!$B$8),"Quantity variance and value variance alert",IF(AND(T155&lt;&gt;"",MAX(T155,-T155)&gt;='Dashboard'!$B$7),"Quantity variance alert",IF(AND(T155&lt;&gt;"",MAX(T155*I155,-T155*I155)&gt;='Dashboard'!$B$8),"Value variance alert","OK"))))))))),"")</f>
        <v/>
      </c>
      <c r="AA155" s="25" t="n"/>
      <c r="AB155" s="30">
        <f>IFERROR(IF(OR(A155="",T155=""),"",MAX(T155*I155,-T155*I155)),"")</f>
        <v/>
      </c>
    </row>
    <row r="156">
      <c r="A156" s="24" t="n"/>
      <c r="B156" s="24" t="n"/>
      <c r="C156" s="25" t="n"/>
      <c r="D156" s="25" t="n"/>
      <c r="E156" s="25" t="n"/>
      <c r="F156" s="24" t="n"/>
      <c r="G156" s="25" t="n"/>
      <c r="H156" s="24" t="n"/>
      <c r="I156" s="26" t="n"/>
      <c r="J156" s="49" t="n"/>
      <c r="K156" s="49" t="n"/>
      <c r="L156" s="49" t="n"/>
      <c r="M156" s="28" t="n"/>
      <c r="N156" s="49" t="n"/>
      <c r="O156" s="49" t="n"/>
      <c r="P156" s="50">
        <f>IF(A156="","",IFERROR(SUMIF('Linen Transactions'!$C$6:$C$205,A156,'Linen Transactions'!$J$6:$J$205),0))</f>
        <v/>
      </c>
      <c r="Q156" s="50">
        <f>IF(A156="","",IFERROR(SUMIF('Linen Transactions'!$C$6:$C$205,A156,'Linen Transactions'!$K$6:$K$205),0))</f>
        <v/>
      </c>
      <c r="R156" s="50">
        <f>IF(A156="","",IFERROR(K156+P156,0))</f>
        <v/>
      </c>
      <c r="S156" s="50">
        <f>IF(A156="","",IFERROR(L156+Q156,0))</f>
        <v/>
      </c>
      <c r="T156" s="50">
        <f>IFERROR(IF(OR(A156="",N156=""),"",N156-R156),"")</f>
        <v/>
      </c>
      <c r="U156" s="50">
        <f>IFERROR(IF(OR(A156="",O156=""),"",O156-S156),"")</f>
        <v/>
      </c>
      <c r="V156" s="30">
        <f>IFERROR(IF(OR(A156="",N156=""),"",N156*I156),"")</f>
        <v/>
      </c>
      <c r="W156" s="50">
        <f>IFERROR(IF(OR(A156="",H156&lt;&gt;"Yes",O156=""),0,MAX(0,J156-O156)),0)</f>
        <v/>
      </c>
      <c r="X156" s="31">
        <f>IFERROR(IF(A156="","",IF(H156&lt;&gt;"Yes","Inactive",IF(O156="","Count Needed",IF(O156&lt;J156*'Dashboard'!$B$5,"Reorder","Sufficient Stock")))),"Review")</f>
        <v/>
      </c>
      <c r="Y156" s="30">
        <f>IFERROR(IF(A156="","",W156*I156),"")</f>
        <v/>
      </c>
      <c r="Z156" s="32">
        <f>IFERROR(IF(A156="","",IF(COUNTIF($A$6:$A$205,A156)&gt;1,"Data issue: Duplicate Item ID",IF(OR(I156&lt;0,J156&lt;0,K156&lt;0,L156&lt;0,N156&lt;0,O156&lt;0),"Data issue: Negative quantity or cost",IF(AND(N156&lt;&gt;"",O156&gt;N156),"Data issue: Available exceeds owned",IF(M156="","Count needed: Missing count date",IF(TODAY()-M156&gt;'Dashboard'!$B$6,"Count needed: Stale physical count",IF(AND(T156&lt;&gt;"",MAX(T156,-T156)&gt;='Dashboard'!$B$7,MAX(T156*I156,-T156*I156)&gt;='Dashboard'!$B$8),"Quantity variance and value variance alert",IF(AND(T156&lt;&gt;"",MAX(T156,-T156)&gt;='Dashboard'!$B$7),"Quantity variance alert",IF(AND(T156&lt;&gt;"",MAX(T156*I156,-T156*I156)&gt;='Dashboard'!$B$8),"Value variance alert","OK"))))))))),"")</f>
        <v/>
      </c>
      <c r="AA156" s="25" t="n"/>
      <c r="AB156" s="30">
        <f>IFERROR(IF(OR(A156="",T156=""),"",MAX(T156*I156,-T156*I156)),"")</f>
        <v/>
      </c>
    </row>
    <row r="157">
      <c r="A157" s="24" t="n"/>
      <c r="B157" s="24" t="n"/>
      <c r="C157" s="25" t="n"/>
      <c r="D157" s="25" t="n"/>
      <c r="E157" s="25" t="n"/>
      <c r="F157" s="24" t="n"/>
      <c r="G157" s="25" t="n"/>
      <c r="H157" s="24" t="n"/>
      <c r="I157" s="26" t="n"/>
      <c r="J157" s="49" t="n"/>
      <c r="K157" s="49" t="n"/>
      <c r="L157" s="49" t="n"/>
      <c r="M157" s="28" t="n"/>
      <c r="N157" s="49" t="n"/>
      <c r="O157" s="49" t="n"/>
      <c r="P157" s="50">
        <f>IF(A157="","",IFERROR(SUMIF('Linen Transactions'!$C$6:$C$205,A157,'Linen Transactions'!$J$6:$J$205),0))</f>
        <v/>
      </c>
      <c r="Q157" s="50">
        <f>IF(A157="","",IFERROR(SUMIF('Linen Transactions'!$C$6:$C$205,A157,'Linen Transactions'!$K$6:$K$205),0))</f>
        <v/>
      </c>
      <c r="R157" s="50">
        <f>IF(A157="","",IFERROR(K157+P157,0))</f>
        <v/>
      </c>
      <c r="S157" s="50">
        <f>IF(A157="","",IFERROR(L157+Q157,0))</f>
        <v/>
      </c>
      <c r="T157" s="50">
        <f>IFERROR(IF(OR(A157="",N157=""),"",N157-R157),"")</f>
        <v/>
      </c>
      <c r="U157" s="50">
        <f>IFERROR(IF(OR(A157="",O157=""),"",O157-S157),"")</f>
        <v/>
      </c>
      <c r="V157" s="30">
        <f>IFERROR(IF(OR(A157="",N157=""),"",N157*I157),"")</f>
        <v/>
      </c>
      <c r="W157" s="50">
        <f>IFERROR(IF(OR(A157="",H157&lt;&gt;"Yes",O157=""),0,MAX(0,J157-O157)),0)</f>
        <v/>
      </c>
      <c r="X157" s="31">
        <f>IFERROR(IF(A157="","",IF(H157&lt;&gt;"Yes","Inactive",IF(O157="","Count Needed",IF(O157&lt;J157*'Dashboard'!$B$5,"Reorder","Sufficient Stock")))),"Review")</f>
        <v/>
      </c>
      <c r="Y157" s="30">
        <f>IFERROR(IF(A157="","",W157*I157),"")</f>
        <v/>
      </c>
      <c r="Z157" s="32">
        <f>IFERROR(IF(A157="","",IF(COUNTIF($A$6:$A$205,A157)&gt;1,"Data issue: Duplicate Item ID",IF(OR(I157&lt;0,J157&lt;0,K157&lt;0,L157&lt;0,N157&lt;0,O157&lt;0),"Data issue: Negative quantity or cost",IF(AND(N157&lt;&gt;"",O157&gt;N157),"Data issue: Available exceeds owned",IF(M157="","Count needed: Missing count date",IF(TODAY()-M157&gt;'Dashboard'!$B$6,"Count needed: Stale physical count",IF(AND(T157&lt;&gt;"",MAX(T157,-T157)&gt;='Dashboard'!$B$7,MAX(T157*I157,-T157*I157)&gt;='Dashboard'!$B$8),"Quantity variance and value variance alert",IF(AND(T157&lt;&gt;"",MAX(T157,-T157)&gt;='Dashboard'!$B$7),"Quantity variance alert",IF(AND(T157&lt;&gt;"",MAX(T157*I157,-T157*I157)&gt;='Dashboard'!$B$8),"Value variance alert","OK"))))))))),"")</f>
        <v/>
      </c>
      <c r="AA157" s="25" t="n"/>
      <c r="AB157" s="30">
        <f>IFERROR(IF(OR(A157="",T157=""),"",MAX(T157*I157,-T157*I157)),"")</f>
        <v/>
      </c>
    </row>
    <row r="158">
      <c r="A158" s="24" t="n"/>
      <c r="B158" s="24" t="n"/>
      <c r="C158" s="25" t="n"/>
      <c r="D158" s="25" t="n"/>
      <c r="E158" s="25" t="n"/>
      <c r="F158" s="24" t="n"/>
      <c r="G158" s="25" t="n"/>
      <c r="H158" s="24" t="n"/>
      <c r="I158" s="26" t="n"/>
      <c r="J158" s="49" t="n"/>
      <c r="K158" s="49" t="n"/>
      <c r="L158" s="49" t="n"/>
      <c r="M158" s="28" t="n"/>
      <c r="N158" s="49" t="n"/>
      <c r="O158" s="49" t="n"/>
      <c r="P158" s="50">
        <f>IF(A158="","",IFERROR(SUMIF('Linen Transactions'!$C$6:$C$205,A158,'Linen Transactions'!$J$6:$J$205),0))</f>
        <v/>
      </c>
      <c r="Q158" s="50">
        <f>IF(A158="","",IFERROR(SUMIF('Linen Transactions'!$C$6:$C$205,A158,'Linen Transactions'!$K$6:$K$205),0))</f>
        <v/>
      </c>
      <c r="R158" s="50">
        <f>IF(A158="","",IFERROR(K158+P158,0))</f>
        <v/>
      </c>
      <c r="S158" s="50">
        <f>IF(A158="","",IFERROR(L158+Q158,0))</f>
        <v/>
      </c>
      <c r="T158" s="50">
        <f>IFERROR(IF(OR(A158="",N158=""),"",N158-R158),"")</f>
        <v/>
      </c>
      <c r="U158" s="50">
        <f>IFERROR(IF(OR(A158="",O158=""),"",O158-S158),"")</f>
        <v/>
      </c>
      <c r="V158" s="30">
        <f>IFERROR(IF(OR(A158="",N158=""),"",N158*I158),"")</f>
        <v/>
      </c>
      <c r="W158" s="50">
        <f>IFERROR(IF(OR(A158="",H158&lt;&gt;"Yes",O158=""),0,MAX(0,J158-O158)),0)</f>
        <v/>
      </c>
      <c r="X158" s="31">
        <f>IFERROR(IF(A158="","",IF(H158&lt;&gt;"Yes","Inactive",IF(O158="","Count Needed",IF(O158&lt;J158*'Dashboard'!$B$5,"Reorder","Sufficient Stock")))),"Review")</f>
        <v/>
      </c>
      <c r="Y158" s="30">
        <f>IFERROR(IF(A158="","",W158*I158),"")</f>
        <v/>
      </c>
      <c r="Z158" s="32">
        <f>IFERROR(IF(A158="","",IF(COUNTIF($A$6:$A$205,A158)&gt;1,"Data issue: Duplicate Item ID",IF(OR(I158&lt;0,J158&lt;0,K158&lt;0,L158&lt;0,N158&lt;0,O158&lt;0),"Data issue: Negative quantity or cost",IF(AND(N158&lt;&gt;"",O158&gt;N158),"Data issue: Available exceeds owned",IF(M158="","Count needed: Missing count date",IF(TODAY()-M158&gt;'Dashboard'!$B$6,"Count needed: Stale physical count",IF(AND(T158&lt;&gt;"",MAX(T158,-T158)&gt;='Dashboard'!$B$7,MAX(T158*I158,-T158*I158)&gt;='Dashboard'!$B$8),"Quantity variance and value variance alert",IF(AND(T158&lt;&gt;"",MAX(T158,-T158)&gt;='Dashboard'!$B$7),"Quantity variance alert",IF(AND(T158&lt;&gt;"",MAX(T158*I158,-T158*I158)&gt;='Dashboard'!$B$8),"Value variance alert","OK"))))))))),"")</f>
        <v/>
      </c>
      <c r="AA158" s="25" t="n"/>
      <c r="AB158" s="30">
        <f>IFERROR(IF(OR(A158="",T158=""),"",MAX(T158*I158,-T158*I158)),"")</f>
        <v/>
      </c>
    </row>
    <row r="159">
      <c r="A159" s="24" t="n"/>
      <c r="B159" s="24" t="n"/>
      <c r="C159" s="25" t="n"/>
      <c r="D159" s="25" t="n"/>
      <c r="E159" s="25" t="n"/>
      <c r="F159" s="24" t="n"/>
      <c r="G159" s="25" t="n"/>
      <c r="H159" s="24" t="n"/>
      <c r="I159" s="26" t="n"/>
      <c r="J159" s="49" t="n"/>
      <c r="K159" s="49" t="n"/>
      <c r="L159" s="49" t="n"/>
      <c r="M159" s="28" t="n"/>
      <c r="N159" s="49" t="n"/>
      <c r="O159" s="49" t="n"/>
      <c r="P159" s="50">
        <f>IF(A159="","",IFERROR(SUMIF('Linen Transactions'!$C$6:$C$205,A159,'Linen Transactions'!$J$6:$J$205),0))</f>
        <v/>
      </c>
      <c r="Q159" s="50">
        <f>IF(A159="","",IFERROR(SUMIF('Linen Transactions'!$C$6:$C$205,A159,'Linen Transactions'!$K$6:$K$205),0))</f>
        <v/>
      </c>
      <c r="R159" s="50">
        <f>IF(A159="","",IFERROR(K159+P159,0))</f>
        <v/>
      </c>
      <c r="S159" s="50">
        <f>IF(A159="","",IFERROR(L159+Q159,0))</f>
        <v/>
      </c>
      <c r="T159" s="50">
        <f>IFERROR(IF(OR(A159="",N159=""),"",N159-R159),"")</f>
        <v/>
      </c>
      <c r="U159" s="50">
        <f>IFERROR(IF(OR(A159="",O159=""),"",O159-S159),"")</f>
        <v/>
      </c>
      <c r="V159" s="30">
        <f>IFERROR(IF(OR(A159="",N159=""),"",N159*I159),"")</f>
        <v/>
      </c>
      <c r="W159" s="50">
        <f>IFERROR(IF(OR(A159="",H159&lt;&gt;"Yes",O159=""),0,MAX(0,J159-O159)),0)</f>
        <v/>
      </c>
      <c r="X159" s="31">
        <f>IFERROR(IF(A159="","",IF(H159&lt;&gt;"Yes","Inactive",IF(O159="","Count Needed",IF(O159&lt;J159*'Dashboard'!$B$5,"Reorder","Sufficient Stock")))),"Review")</f>
        <v/>
      </c>
      <c r="Y159" s="30">
        <f>IFERROR(IF(A159="","",W159*I159),"")</f>
        <v/>
      </c>
      <c r="Z159" s="32">
        <f>IFERROR(IF(A159="","",IF(COUNTIF($A$6:$A$205,A159)&gt;1,"Data issue: Duplicate Item ID",IF(OR(I159&lt;0,J159&lt;0,K159&lt;0,L159&lt;0,N159&lt;0,O159&lt;0),"Data issue: Negative quantity or cost",IF(AND(N159&lt;&gt;"",O159&gt;N159),"Data issue: Available exceeds owned",IF(M159="","Count needed: Missing count date",IF(TODAY()-M159&gt;'Dashboard'!$B$6,"Count needed: Stale physical count",IF(AND(T159&lt;&gt;"",MAX(T159,-T159)&gt;='Dashboard'!$B$7,MAX(T159*I159,-T159*I159)&gt;='Dashboard'!$B$8),"Quantity variance and value variance alert",IF(AND(T159&lt;&gt;"",MAX(T159,-T159)&gt;='Dashboard'!$B$7),"Quantity variance alert",IF(AND(T159&lt;&gt;"",MAX(T159*I159,-T159*I159)&gt;='Dashboard'!$B$8),"Value variance alert","OK"))))))))),"")</f>
        <v/>
      </c>
      <c r="AA159" s="25" t="n"/>
      <c r="AB159" s="30">
        <f>IFERROR(IF(OR(A159="",T159=""),"",MAX(T159*I159,-T159*I159)),"")</f>
        <v/>
      </c>
    </row>
    <row r="160">
      <c r="A160" s="24" t="n"/>
      <c r="B160" s="24" t="n"/>
      <c r="C160" s="25" t="n"/>
      <c r="D160" s="25" t="n"/>
      <c r="E160" s="25" t="n"/>
      <c r="F160" s="24" t="n"/>
      <c r="G160" s="25" t="n"/>
      <c r="H160" s="24" t="n"/>
      <c r="I160" s="26" t="n"/>
      <c r="J160" s="49" t="n"/>
      <c r="K160" s="49" t="n"/>
      <c r="L160" s="49" t="n"/>
      <c r="M160" s="28" t="n"/>
      <c r="N160" s="49" t="n"/>
      <c r="O160" s="49" t="n"/>
      <c r="P160" s="50">
        <f>IF(A160="","",IFERROR(SUMIF('Linen Transactions'!$C$6:$C$205,A160,'Linen Transactions'!$J$6:$J$205),0))</f>
        <v/>
      </c>
      <c r="Q160" s="50">
        <f>IF(A160="","",IFERROR(SUMIF('Linen Transactions'!$C$6:$C$205,A160,'Linen Transactions'!$K$6:$K$205),0))</f>
        <v/>
      </c>
      <c r="R160" s="50">
        <f>IF(A160="","",IFERROR(K160+P160,0))</f>
        <v/>
      </c>
      <c r="S160" s="50">
        <f>IF(A160="","",IFERROR(L160+Q160,0))</f>
        <v/>
      </c>
      <c r="T160" s="50">
        <f>IFERROR(IF(OR(A160="",N160=""),"",N160-R160),"")</f>
        <v/>
      </c>
      <c r="U160" s="50">
        <f>IFERROR(IF(OR(A160="",O160=""),"",O160-S160),"")</f>
        <v/>
      </c>
      <c r="V160" s="30">
        <f>IFERROR(IF(OR(A160="",N160=""),"",N160*I160),"")</f>
        <v/>
      </c>
      <c r="W160" s="50">
        <f>IFERROR(IF(OR(A160="",H160&lt;&gt;"Yes",O160=""),0,MAX(0,J160-O160)),0)</f>
        <v/>
      </c>
      <c r="X160" s="31">
        <f>IFERROR(IF(A160="","",IF(H160&lt;&gt;"Yes","Inactive",IF(O160="","Count Needed",IF(O160&lt;J160*'Dashboard'!$B$5,"Reorder","Sufficient Stock")))),"Review")</f>
        <v/>
      </c>
      <c r="Y160" s="30">
        <f>IFERROR(IF(A160="","",W160*I160),"")</f>
        <v/>
      </c>
      <c r="Z160" s="32">
        <f>IFERROR(IF(A160="","",IF(COUNTIF($A$6:$A$205,A160)&gt;1,"Data issue: Duplicate Item ID",IF(OR(I160&lt;0,J160&lt;0,K160&lt;0,L160&lt;0,N160&lt;0,O160&lt;0),"Data issue: Negative quantity or cost",IF(AND(N160&lt;&gt;"",O160&gt;N160),"Data issue: Available exceeds owned",IF(M160="","Count needed: Missing count date",IF(TODAY()-M160&gt;'Dashboard'!$B$6,"Count needed: Stale physical count",IF(AND(T160&lt;&gt;"",MAX(T160,-T160)&gt;='Dashboard'!$B$7,MAX(T160*I160,-T160*I160)&gt;='Dashboard'!$B$8),"Quantity variance and value variance alert",IF(AND(T160&lt;&gt;"",MAX(T160,-T160)&gt;='Dashboard'!$B$7),"Quantity variance alert",IF(AND(T160&lt;&gt;"",MAX(T160*I160,-T160*I160)&gt;='Dashboard'!$B$8),"Value variance alert","OK"))))))))),"")</f>
        <v/>
      </c>
      <c r="AA160" s="25" t="n"/>
      <c r="AB160" s="30">
        <f>IFERROR(IF(OR(A160="",T160=""),"",MAX(T160*I160,-T160*I160)),"")</f>
        <v/>
      </c>
    </row>
    <row r="161">
      <c r="A161" s="24" t="n"/>
      <c r="B161" s="24" t="n"/>
      <c r="C161" s="25" t="n"/>
      <c r="D161" s="25" t="n"/>
      <c r="E161" s="25" t="n"/>
      <c r="F161" s="24" t="n"/>
      <c r="G161" s="25" t="n"/>
      <c r="H161" s="24" t="n"/>
      <c r="I161" s="26" t="n"/>
      <c r="J161" s="49" t="n"/>
      <c r="K161" s="49" t="n"/>
      <c r="L161" s="49" t="n"/>
      <c r="M161" s="28" t="n"/>
      <c r="N161" s="49" t="n"/>
      <c r="O161" s="49" t="n"/>
      <c r="P161" s="50">
        <f>IF(A161="","",IFERROR(SUMIF('Linen Transactions'!$C$6:$C$205,A161,'Linen Transactions'!$J$6:$J$205),0))</f>
        <v/>
      </c>
      <c r="Q161" s="50">
        <f>IF(A161="","",IFERROR(SUMIF('Linen Transactions'!$C$6:$C$205,A161,'Linen Transactions'!$K$6:$K$205),0))</f>
        <v/>
      </c>
      <c r="R161" s="50">
        <f>IF(A161="","",IFERROR(K161+P161,0))</f>
        <v/>
      </c>
      <c r="S161" s="50">
        <f>IF(A161="","",IFERROR(L161+Q161,0))</f>
        <v/>
      </c>
      <c r="T161" s="50">
        <f>IFERROR(IF(OR(A161="",N161=""),"",N161-R161),"")</f>
        <v/>
      </c>
      <c r="U161" s="50">
        <f>IFERROR(IF(OR(A161="",O161=""),"",O161-S161),"")</f>
        <v/>
      </c>
      <c r="V161" s="30">
        <f>IFERROR(IF(OR(A161="",N161=""),"",N161*I161),"")</f>
        <v/>
      </c>
      <c r="W161" s="50">
        <f>IFERROR(IF(OR(A161="",H161&lt;&gt;"Yes",O161=""),0,MAX(0,J161-O161)),0)</f>
        <v/>
      </c>
      <c r="X161" s="31">
        <f>IFERROR(IF(A161="","",IF(H161&lt;&gt;"Yes","Inactive",IF(O161="","Count Needed",IF(O161&lt;J161*'Dashboard'!$B$5,"Reorder","Sufficient Stock")))),"Review")</f>
        <v/>
      </c>
      <c r="Y161" s="30">
        <f>IFERROR(IF(A161="","",W161*I161),"")</f>
        <v/>
      </c>
      <c r="Z161" s="32">
        <f>IFERROR(IF(A161="","",IF(COUNTIF($A$6:$A$205,A161)&gt;1,"Data issue: Duplicate Item ID",IF(OR(I161&lt;0,J161&lt;0,K161&lt;0,L161&lt;0,N161&lt;0,O161&lt;0),"Data issue: Negative quantity or cost",IF(AND(N161&lt;&gt;"",O161&gt;N161),"Data issue: Available exceeds owned",IF(M161="","Count needed: Missing count date",IF(TODAY()-M161&gt;'Dashboard'!$B$6,"Count needed: Stale physical count",IF(AND(T161&lt;&gt;"",MAX(T161,-T161)&gt;='Dashboard'!$B$7,MAX(T161*I161,-T161*I161)&gt;='Dashboard'!$B$8),"Quantity variance and value variance alert",IF(AND(T161&lt;&gt;"",MAX(T161,-T161)&gt;='Dashboard'!$B$7),"Quantity variance alert",IF(AND(T161&lt;&gt;"",MAX(T161*I161,-T161*I161)&gt;='Dashboard'!$B$8),"Value variance alert","OK"))))))))),"")</f>
        <v/>
      </c>
      <c r="AA161" s="25" t="n"/>
      <c r="AB161" s="30">
        <f>IFERROR(IF(OR(A161="",T161=""),"",MAX(T161*I161,-T161*I161)),"")</f>
        <v/>
      </c>
    </row>
    <row r="162">
      <c r="A162" s="24" t="n"/>
      <c r="B162" s="24" t="n"/>
      <c r="C162" s="25" t="n"/>
      <c r="D162" s="25" t="n"/>
      <c r="E162" s="25" t="n"/>
      <c r="F162" s="24" t="n"/>
      <c r="G162" s="25" t="n"/>
      <c r="H162" s="24" t="n"/>
      <c r="I162" s="26" t="n"/>
      <c r="J162" s="49" t="n"/>
      <c r="K162" s="49" t="n"/>
      <c r="L162" s="49" t="n"/>
      <c r="M162" s="28" t="n"/>
      <c r="N162" s="49" t="n"/>
      <c r="O162" s="49" t="n"/>
      <c r="P162" s="50">
        <f>IF(A162="","",IFERROR(SUMIF('Linen Transactions'!$C$6:$C$205,A162,'Linen Transactions'!$J$6:$J$205),0))</f>
        <v/>
      </c>
      <c r="Q162" s="50">
        <f>IF(A162="","",IFERROR(SUMIF('Linen Transactions'!$C$6:$C$205,A162,'Linen Transactions'!$K$6:$K$205),0))</f>
        <v/>
      </c>
      <c r="R162" s="50">
        <f>IF(A162="","",IFERROR(K162+P162,0))</f>
        <v/>
      </c>
      <c r="S162" s="50">
        <f>IF(A162="","",IFERROR(L162+Q162,0))</f>
        <v/>
      </c>
      <c r="T162" s="50">
        <f>IFERROR(IF(OR(A162="",N162=""),"",N162-R162),"")</f>
        <v/>
      </c>
      <c r="U162" s="50">
        <f>IFERROR(IF(OR(A162="",O162=""),"",O162-S162),"")</f>
        <v/>
      </c>
      <c r="V162" s="30">
        <f>IFERROR(IF(OR(A162="",N162=""),"",N162*I162),"")</f>
        <v/>
      </c>
      <c r="W162" s="50">
        <f>IFERROR(IF(OR(A162="",H162&lt;&gt;"Yes",O162=""),0,MAX(0,J162-O162)),0)</f>
        <v/>
      </c>
      <c r="X162" s="31">
        <f>IFERROR(IF(A162="","",IF(H162&lt;&gt;"Yes","Inactive",IF(O162="","Count Needed",IF(O162&lt;J162*'Dashboard'!$B$5,"Reorder","Sufficient Stock")))),"Review")</f>
        <v/>
      </c>
      <c r="Y162" s="30">
        <f>IFERROR(IF(A162="","",W162*I162),"")</f>
        <v/>
      </c>
      <c r="Z162" s="32">
        <f>IFERROR(IF(A162="","",IF(COUNTIF($A$6:$A$205,A162)&gt;1,"Data issue: Duplicate Item ID",IF(OR(I162&lt;0,J162&lt;0,K162&lt;0,L162&lt;0,N162&lt;0,O162&lt;0),"Data issue: Negative quantity or cost",IF(AND(N162&lt;&gt;"",O162&gt;N162),"Data issue: Available exceeds owned",IF(M162="","Count needed: Missing count date",IF(TODAY()-M162&gt;'Dashboard'!$B$6,"Count needed: Stale physical count",IF(AND(T162&lt;&gt;"",MAX(T162,-T162)&gt;='Dashboard'!$B$7,MAX(T162*I162,-T162*I162)&gt;='Dashboard'!$B$8),"Quantity variance and value variance alert",IF(AND(T162&lt;&gt;"",MAX(T162,-T162)&gt;='Dashboard'!$B$7),"Quantity variance alert",IF(AND(T162&lt;&gt;"",MAX(T162*I162,-T162*I162)&gt;='Dashboard'!$B$8),"Value variance alert","OK"))))))))),"")</f>
        <v/>
      </c>
      <c r="AA162" s="25" t="n"/>
      <c r="AB162" s="30">
        <f>IFERROR(IF(OR(A162="",T162=""),"",MAX(T162*I162,-T162*I162)),"")</f>
        <v/>
      </c>
    </row>
    <row r="163">
      <c r="A163" s="24" t="n"/>
      <c r="B163" s="24" t="n"/>
      <c r="C163" s="25" t="n"/>
      <c r="D163" s="25" t="n"/>
      <c r="E163" s="25" t="n"/>
      <c r="F163" s="24" t="n"/>
      <c r="G163" s="25" t="n"/>
      <c r="H163" s="24" t="n"/>
      <c r="I163" s="26" t="n"/>
      <c r="J163" s="49" t="n"/>
      <c r="K163" s="49" t="n"/>
      <c r="L163" s="49" t="n"/>
      <c r="M163" s="28" t="n"/>
      <c r="N163" s="49" t="n"/>
      <c r="O163" s="49" t="n"/>
      <c r="P163" s="50">
        <f>IF(A163="","",IFERROR(SUMIF('Linen Transactions'!$C$6:$C$205,A163,'Linen Transactions'!$J$6:$J$205),0))</f>
        <v/>
      </c>
      <c r="Q163" s="50">
        <f>IF(A163="","",IFERROR(SUMIF('Linen Transactions'!$C$6:$C$205,A163,'Linen Transactions'!$K$6:$K$205),0))</f>
        <v/>
      </c>
      <c r="R163" s="50">
        <f>IF(A163="","",IFERROR(K163+P163,0))</f>
        <v/>
      </c>
      <c r="S163" s="50">
        <f>IF(A163="","",IFERROR(L163+Q163,0))</f>
        <v/>
      </c>
      <c r="T163" s="50">
        <f>IFERROR(IF(OR(A163="",N163=""),"",N163-R163),"")</f>
        <v/>
      </c>
      <c r="U163" s="50">
        <f>IFERROR(IF(OR(A163="",O163=""),"",O163-S163),"")</f>
        <v/>
      </c>
      <c r="V163" s="30">
        <f>IFERROR(IF(OR(A163="",N163=""),"",N163*I163),"")</f>
        <v/>
      </c>
      <c r="W163" s="50">
        <f>IFERROR(IF(OR(A163="",H163&lt;&gt;"Yes",O163=""),0,MAX(0,J163-O163)),0)</f>
        <v/>
      </c>
      <c r="X163" s="31">
        <f>IFERROR(IF(A163="","",IF(H163&lt;&gt;"Yes","Inactive",IF(O163="","Count Needed",IF(O163&lt;J163*'Dashboard'!$B$5,"Reorder","Sufficient Stock")))),"Review")</f>
        <v/>
      </c>
      <c r="Y163" s="30">
        <f>IFERROR(IF(A163="","",W163*I163),"")</f>
        <v/>
      </c>
      <c r="Z163" s="32">
        <f>IFERROR(IF(A163="","",IF(COUNTIF($A$6:$A$205,A163)&gt;1,"Data issue: Duplicate Item ID",IF(OR(I163&lt;0,J163&lt;0,K163&lt;0,L163&lt;0,N163&lt;0,O163&lt;0),"Data issue: Negative quantity or cost",IF(AND(N163&lt;&gt;"",O163&gt;N163),"Data issue: Available exceeds owned",IF(M163="","Count needed: Missing count date",IF(TODAY()-M163&gt;'Dashboard'!$B$6,"Count needed: Stale physical count",IF(AND(T163&lt;&gt;"",MAX(T163,-T163)&gt;='Dashboard'!$B$7,MAX(T163*I163,-T163*I163)&gt;='Dashboard'!$B$8),"Quantity variance and value variance alert",IF(AND(T163&lt;&gt;"",MAX(T163,-T163)&gt;='Dashboard'!$B$7),"Quantity variance alert",IF(AND(T163&lt;&gt;"",MAX(T163*I163,-T163*I163)&gt;='Dashboard'!$B$8),"Value variance alert","OK"))))))))),"")</f>
        <v/>
      </c>
      <c r="AA163" s="25" t="n"/>
      <c r="AB163" s="30">
        <f>IFERROR(IF(OR(A163="",T163=""),"",MAX(T163*I163,-T163*I163)),"")</f>
        <v/>
      </c>
    </row>
    <row r="164">
      <c r="A164" s="24" t="n"/>
      <c r="B164" s="24" t="n"/>
      <c r="C164" s="25" t="n"/>
      <c r="D164" s="25" t="n"/>
      <c r="E164" s="25" t="n"/>
      <c r="F164" s="24" t="n"/>
      <c r="G164" s="25" t="n"/>
      <c r="H164" s="24" t="n"/>
      <c r="I164" s="26" t="n"/>
      <c r="J164" s="49" t="n"/>
      <c r="K164" s="49" t="n"/>
      <c r="L164" s="49" t="n"/>
      <c r="M164" s="28" t="n"/>
      <c r="N164" s="49" t="n"/>
      <c r="O164" s="49" t="n"/>
      <c r="P164" s="50">
        <f>IF(A164="","",IFERROR(SUMIF('Linen Transactions'!$C$6:$C$205,A164,'Linen Transactions'!$J$6:$J$205),0))</f>
        <v/>
      </c>
      <c r="Q164" s="50">
        <f>IF(A164="","",IFERROR(SUMIF('Linen Transactions'!$C$6:$C$205,A164,'Linen Transactions'!$K$6:$K$205),0))</f>
        <v/>
      </c>
      <c r="R164" s="50">
        <f>IF(A164="","",IFERROR(K164+P164,0))</f>
        <v/>
      </c>
      <c r="S164" s="50">
        <f>IF(A164="","",IFERROR(L164+Q164,0))</f>
        <v/>
      </c>
      <c r="T164" s="50">
        <f>IFERROR(IF(OR(A164="",N164=""),"",N164-R164),"")</f>
        <v/>
      </c>
      <c r="U164" s="50">
        <f>IFERROR(IF(OR(A164="",O164=""),"",O164-S164),"")</f>
        <v/>
      </c>
      <c r="V164" s="30">
        <f>IFERROR(IF(OR(A164="",N164=""),"",N164*I164),"")</f>
        <v/>
      </c>
      <c r="W164" s="50">
        <f>IFERROR(IF(OR(A164="",H164&lt;&gt;"Yes",O164=""),0,MAX(0,J164-O164)),0)</f>
        <v/>
      </c>
      <c r="X164" s="31">
        <f>IFERROR(IF(A164="","",IF(H164&lt;&gt;"Yes","Inactive",IF(O164="","Count Needed",IF(O164&lt;J164*'Dashboard'!$B$5,"Reorder","Sufficient Stock")))),"Review")</f>
        <v/>
      </c>
      <c r="Y164" s="30">
        <f>IFERROR(IF(A164="","",W164*I164),"")</f>
        <v/>
      </c>
      <c r="Z164" s="32">
        <f>IFERROR(IF(A164="","",IF(COUNTIF($A$6:$A$205,A164)&gt;1,"Data issue: Duplicate Item ID",IF(OR(I164&lt;0,J164&lt;0,K164&lt;0,L164&lt;0,N164&lt;0,O164&lt;0),"Data issue: Negative quantity or cost",IF(AND(N164&lt;&gt;"",O164&gt;N164),"Data issue: Available exceeds owned",IF(M164="","Count needed: Missing count date",IF(TODAY()-M164&gt;'Dashboard'!$B$6,"Count needed: Stale physical count",IF(AND(T164&lt;&gt;"",MAX(T164,-T164)&gt;='Dashboard'!$B$7,MAX(T164*I164,-T164*I164)&gt;='Dashboard'!$B$8),"Quantity variance and value variance alert",IF(AND(T164&lt;&gt;"",MAX(T164,-T164)&gt;='Dashboard'!$B$7),"Quantity variance alert",IF(AND(T164&lt;&gt;"",MAX(T164*I164,-T164*I164)&gt;='Dashboard'!$B$8),"Value variance alert","OK"))))))))),"")</f>
        <v/>
      </c>
      <c r="AA164" s="25" t="n"/>
      <c r="AB164" s="30">
        <f>IFERROR(IF(OR(A164="",T164=""),"",MAX(T164*I164,-T164*I164)),"")</f>
        <v/>
      </c>
    </row>
    <row r="165">
      <c r="A165" s="24" t="n"/>
      <c r="B165" s="24" t="n"/>
      <c r="C165" s="25" t="n"/>
      <c r="D165" s="25" t="n"/>
      <c r="E165" s="25" t="n"/>
      <c r="F165" s="24" t="n"/>
      <c r="G165" s="25" t="n"/>
      <c r="H165" s="24" t="n"/>
      <c r="I165" s="26" t="n"/>
      <c r="J165" s="49" t="n"/>
      <c r="K165" s="49" t="n"/>
      <c r="L165" s="49" t="n"/>
      <c r="M165" s="28" t="n"/>
      <c r="N165" s="49" t="n"/>
      <c r="O165" s="49" t="n"/>
      <c r="P165" s="50">
        <f>IF(A165="","",IFERROR(SUMIF('Linen Transactions'!$C$6:$C$205,A165,'Linen Transactions'!$J$6:$J$205),0))</f>
        <v/>
      </c>
      <c r="Q165" s="50">
        <f>IF(A165="","",IFERROR(SUMIF('Linen Transactions'!$C$6:$C$205,A165,'Linen Transactions'!$K$6:$K$205),0))</f>
        <v/>
      </c>
      <c r="R165" s="50">
        <f>IF(A165="","",IFERROR(K165+P165,0))</f>
        <v/>
      </c>
      <c r="S165" s="50">
        <f>IF(A165="","",IFERROR(L165+Q165,0))</f>
        <v/>
      </c>
      <c r="T165" s="50">
        <f>IFERROR(IF(OR(A165="",N165=""),"",N165-R165),"")</f>
        <v/>
      </c>
      <c r="U165" s="50">
        <f>IFERROR(IF(OR(A165="",O165=""),"",O165-S165),"")</f>
        <v/>
      </c>
      <c r="V165" s="30">
        <f>IFERROR(IF(OR(A165="",N165=""),"",N165*I165),"")</f>
        <v/>
      </c>
      <c r="W165" s="50">
        <f>IFERROR(IF(OR(A165="",H165&lt;&gt;"Yes",O165=""),0,MAX(0,J165-O165)),0)</f>
        <v/>
      </c>
      <c r="X165" s="31">
        <f>IFERROR(IF(A165="","",IF(H165&lt;&gt;"Yes","Inactive",IF(O165="","Count Needed",IF(O165&lt;J165*'Dashboard'!$B$5,"Reorder","Sufficient Stock")))),"Review")</f>
        <v/>
      </c>
      <c r="Y165" s="30">
        <f>IFERROR(IF(A165="","",W165*I165),"")</f>
        <v/>
      </c>
      <c r="Z165" s="32">
        <f>IFERROR(IF(A165="","",IF(COUNTIF($A$6:$A$205,A165)&gt;1,"Data issue: Duplicate Item ID",IF(OR(I165&lt;0,J165&lt;0,K165&lt;0,L165&lt;0,N165&lt;0,O165&lt;0),"Data issue: Negative quantity or cost",IF(AND(N165&lt;&gt;"",O165&gt;N165),"Data issue: Available exceeds owned",IF(M165="","Count needed: Missing count date",IF(TODAY()-M165&gt;'Dashboard'!$B$6,"Count needed: Stale physical count",IF(AND(T165&lt;&gt;"",MAX(T165,-T165)&gt;='Dashboard'!$B$7,MAX(T165*I165,-T165*I165)&gt;='Dashboard'!$B$8),"Quantity variance and value variance alert",IF(AND(T165&lt;&gt;"",MAX(T165,-T165)&gt;='Dashboard'!$B$7),"Quantity variance alert",IF(AND(T165&lt;&gt;"",MAX(T165*I165,-T165*I165)&gt;='Dashboard'!$B$8),"Value variance alert","OK"))))))))),"")</f>
        <v/>
      </c>
      <c r="AA165" s="25" t="n"/>
      <c r="AB165" s="30">
        <f>IFERROR(IF(OR(A165="",T165=""),"",MAX(T165*I165,-T165*I165)),"")</f>
        <v/>
      </c>
    </row>
    <row r="166">
      <c r="A166" s="24" t="n"/>
      <c r="B166" s="24" t="n"/>
      <c r="C166" s="25" t="n"/>
      <c r="D166" s="25" t="n"/>
      <c r="E166" s="25" t="n"/>
      <c r="F166" s="24" t="n"/>
      <c r="G166" s="25" t="n"/>
      <c r="H166" s="24" t="n"/>
      <c r="I166" s="26" t="n"/>
      <c r="J166" s="49" t="n"/>
      <c r="K166" s="49" t="n"/>
      <c r="L166" s="49" t="n"/>
      <c r="M166" s="28" t="n"/>
      <c r="N166" s="49" t="n"/>
      <c r="O166" s="49" t="n"/>
      <c r="P166" s="50">
        <f>IF(A166="","",IFERROR(SUMIF('Linen Transactions'!$C$6:$C$205,A166,'Linen Transactions'!$J$6:$J$205),0))</f>
        <v/>
      </c>
      <c r="Q166" s="50">
        <f>IF(A166="","",IFERROR(SUMIF('Linen Transactions'!$C$6:$C$205,A166,'Linen Transactions'!$K$6:$K$205),0))</f>
        <v/>
      </c>
      <c r="R166" s="50">
        <f>IF(A166="","",IFERROR(K166+P166,0))</f>
        <v/>
      </c>
      <c r="S166" s="50">
        <f>IF(A166="","",IFERROR(L166+Q166,0))</f>
        <v/>
      </c>
      <c r="T166" s="50">
        <f>IFERROR(IF(OR(A166="",N166=""),"",N166-R166),"")</f>
        <v/>
      </c>
      <c r="U166" s="50">
        <f>IFERROR(IF(OR(A166="",O166=""),"",O166-S166),"")</f>
        <v/>
      </c>
      <c r="V166" s="30">
        <f>IFERROR(IF(OR(A166="",N166=""),"",N166*I166),"")</f>
        <v/>
      </c>
      <c r="W166" s="50">
        <f>IFERROR(IF(OR(A166="",H166&lt;&gt;"Yes",O166=""),0,MAX(0,J166-O166)),0)</f>
        <v/>
      </c>
      <c r="X166" s="31">
        <f>IFERROR(IF(A166="","",IF(H166&lt;&gt;"Yes","Inactive",IF(O166="","Count Needed",IF(O166&lt;J166*'Dashboard'!$B$5,"Reorder","Sufficient Stock")))),"Review")</f>
        <v/>
      </c>
      <c r="Y166" s="30">
        <f>IFERROR(IF(A166="","",W166*I166),"")</f>
        <v/>
      </c>
      <c r="Z166" s="32">
        <f>IFERROR(IF(A166="","",IF(COUNTIF($A$6:$A$205,A166)&gt;1,"Data issue: Duplicate Item ID",IF(OR(I166&lt;0,J166&lt;0,K166&lt;0,L166&lt;0,N166&lt;0,O166&lt;0),"Data issue: Negative quantity or cost",IF(AND(N166&lt;&gt;"",O166&gt;N166),"Data issue: Available exceeds owned",IF(M166="","Count needed: Missing count date",IF(TODAY()-M166&gt;'Dashboard'!$B$6,"Count needed: Stale physical count",IF(AND(T166&lt;&gt;"",MAX(T166,-T166)&gt;='Dashboard'!$B$7,MAX(T166*I166,-T166*I166)&gt;='Dashboard'!$B$8),"Quantity variance and value variance alert",IF(AND(T166&lt;&gt;"",MAX(T166,-T166)&gt;='Dashboard'!$B$7),"Quantity variance alert",IF(AND(T166&lt;&gt;"",MAX(T166*I166,-T166*I166)&gt;='Dashboard'!$B$8),"Value variance alert","OK"))))))))),"")</f>
        <v/>
      </c>
      <c r="AA166" s="25" t="n"/>
      <c r="AB166" s="30">
        <f>IFERROR(IF(OR(A166="",T166=""),"",MAX(T166*I166,-T166*I166)),"")</f>
        <v/>
      </c>
    </row>
    <row r="167">
      <c r="A167" s="24" t="n"/>
      <c r="B167" s="24" t="n"/>
      <c r="C167" s="25" t="n"/>
      <c r="D167" s="25" t="n"/>
      <c r="E167" s="25" t="n"/>
      <c r="F167" s="24" t="n"/>
      <c r="G167" s="25" t="n"/>
      <c r="H167" s="24" t="n"/>
      <c r="I167" s="26" t="n"/>
      <c r="J167" s="49" t="n"/>
      <c r="K167" s="49" t="n"/>
      <c r="L167" s="49" t="n"/>
      <c r="M167" s="28" t="n"/>
      <c r="N167" s="49" t="n"/>
      <c r="O167" s="49" t="n"/>
      <c r="P167" s="50">
        <f>IF(A167="","",IFERROR(SUMIF('Linen Transactions'!$C$6:$C$205,A167,'Linen Transactions'!$J$6:$J$205),0))</f>
        <v/>
      </c>
      <c r="Q167" s="50">
        <f>IF(A167="","",IFERROR(SUMIF('Linen Transactions'!$C$6:$C$205,A167,'Linen Transactions'!$K$6:$K$205),0))</f>
        <v/>
      </c>
      <c r="R167" s="50">
        <f>IF(A167="","",IFERROR(K167+P167,0))</f>
        <v/>
      </c>
      <c r="S167" s="50">
        <f>IF(A167="","",IFERROR(L167+Q167,0))</f>
        <v/>
      </c>
      <c r="T167" s="50">
        <f>IFERROR(IF(OR(A167="",N167=""),"",N167-R167),"")</f>
        <v/>
      </c>
      <c r="U167" s="50">
        <f>IFERROR(IF(OR(A167="",O167=""),"",O167-S167),"")</f>
        <v/>
      </c>
      <c r="V167" s="30">
        <f>IFERROR(IF(OR(A167="",N167=""),"",N167*I167),"")</f>
        <v/>
      </c>
      <c r="W167" s="50">
        <f>IFERROR(IF(OR(A167="",H167&lt;&gt;"Yes",O167=""),0,MAX(0,J167-O167)),0)</f>
        <v/>
      </c>
      <c r="X167" s="31">
        <f>IFERROR(IF(A167="","",IF(H167&lt;&gt;"Yes","Inactive",IF(O167="","Count Needed",IF(O167&lt;J167*'Dashboard'!$B$5,"Reorder","Sufficient Stock")))),"Review")</f>
        <v/>
      </c>
      <c r="Y167" s="30">
        <f>IFERROR(IF(A167="","",W167*I167),"")</f>
        <v/>
      </c>
      <c r="Z167" s="32">
        <f>IFERROR(IF(A167="","",IF(COUNTIF($A$6:$A$205,A167)&gt;1,"Data issue: Duplicate Item ID",IF(OR(I167&lt;0,J167&lt;0,K167&lt;0,L167&lt;0,N167&lt;0,O167&lt;0),"Data issue: Negative quantity or cost",IF(AND(N167&lt;&gt;"",O167&gt;N167),"Data issue: Available exceeds owned",IF(M167="","Count needed: Missing count date",IF(TODAY()-M167&gt;'Dashboard'!$B$6,"Count needed: Stale physical count",IF(AND(T167&lt;&gt;"",MAX(T167,-T167)&gt;='Dashboard'!$B$7,MAX(T167*I167,-T167*I167)&gt;='Dashboard'!$B$8),"Quantity variance and value variance alert",IF(AND(T167&lt;&gt;"",MAX(T167,-T167)&gt;='Dashboard'!$B$7),"Quantity variance alert",IF(AND(T167&lt;&gt;"",MAX(T167*I167,-T167*I167)&gt;='Dashboard'!$B$8),"Value variance alert","OK"))))))))),"")</f>
        <v/>
      </c>
      <c r="AA167" s="25" t="n"/>
      <c r="AB167" s="30">
        <f>IFERROR(IF(OR(A167="",T167=""),"",MAX(T167*I167,-T167*I167)),"")</f>
        <v/>
      </c>
    </row>
    <row r="168">
      <c r="A168" s="24" t="n"/>
      <c r="B168" s="24" t="n"/>
      <c r="C168" s="25" t="n"/>
      <c r="D168" s="25" t="n"/>
      <c r="E168" s="25" t="n"/>
      <c r="F168" s="24" t="n"/>
      <c r="G168" s="25" t="n"/>
      <c r="H168" s="24" t="n"/>
      <c r="I168" s="26" t="n"/>
      <c r="J168" s="49" t="n"/>
      <c r="K168" s="49" t="n"/>
      <c r="L168" s="49" t="n"/>
      <c r="M168" s="28" t="n"/>
      <c r="N168" s="49" t="n"/>
      <c r="O168" s="49" t="n"/>
      <c r="P168" s="50">
        <f>IF(A168="","",IFERROR(SUMIF('Linen Transactions'!$C$6:$C$205,A168,'Linen Transactions'!$J$6:$J$205),0))</f>
        <v/>
      </c>
      <c r="Q168" s="50">
        <f>IF(A168="","",IFERROR(SUMIF('Linen Transactions'!$C$6:$C$205,A168,'Linen Transactions'!$K$6:$K$205),0))</f>
        <v/>
      </c>
      <c r="R168" s="50">
        <f>IF(A168="","",IFERROR(K168+P168,0))</f>
        <v/>
      </c>
      <c r="S168" s="50">
        <f>IF(A168="","",IFERROR(L168+Q168,0))</f>
        <v/>
      </c>
      <c r="T168" s="50">
        <f>IFERROR(IF(OR(A168="",N168=""),"",N168-R168),"")</f>
        <v/>
      </c>
      <c r="U168" s="50">
        <f>IFERROR(IF(OR(A168="",O168=""),"",O168-S168),"")</f>
        <v/>
      </c>
      <c r="V168" s="30">
        <f>IFERROR(IF(OR(A168="",N168=""),"",N168*I168),"")</f>
        <v/>
      </c>
      <c r="W168" s="50">
        <f>IFERROR(IF(OR(A168="",H168&lt;&gt;"Yes",O168=""),0,MAX(0,J168-O168)),0)</f>
        <v/>
      </c>
      <c r="X168" s="31">
        <f>IFERROR(IF(A168="","",IF(H168&lt;&gt;"Yes","Inactive",IF(O168="","Count Needed",IF(O168&lt;J168*'Dashboard'!$B$5,"Reorder","Sufficient Stock")))),"Review")</f>
        <v/>
      </c>
      <c r="Y168" s="30">
        <f>IFERROR(IF(A168="","",W168*I168),"")</f>
        <v/>
      </c>
      <c r="Z168" s="32">
        <f>IFERROR(IF(A168="","",IF(COUNTIF($A$6:$A$205,A168)&gt;1,"Data issue: Duplicate Item ID",IF(OR(I168&lt;0,J168&lt;0,K168&lt;0,L168&lt;0,N168&lt;0,O168&lt;0),"Data issue: Negative quantity or cost",IF(AND(N168&lt;&gt;"",O168&gt;N168),"Data issue: Available exceeds owned",IF(M168="","Count needed: Missing count date",IF(TODAY()-M168&gt;'Dashboard'!$B$6,"Count needed: Stale physical count",IF(AND(T168&lt;&gt;"",MAX(T168,-T168)&gt;='Dashboard'!$B$7,MAX(T168*I168,-T168*I168)&gt;='Dashboard'!$B$8),"Quantity variance and value variance alert",IF(AND(T168&lt;&gt;"",MAX(T168,-T168)&gt;='Dashboard'!$B$7),"Quantity variance alert",IF(AND(T168&lt;&gt;"",MAX(T168*I168,-T168*I168)&gt;='Dashboard'!$B$8),"Value variance alert","OK"))))))))),"")</f>
        <v/>
      </c>
      <c r="AA168" s="25" t="n"/>
      <c r="AB168" s="30">
        <f>IFERROR(IF(OR(A168="",T168=""),"",MAX(T168*I168,-T168*I168)),"")</f>
        <v/>
      </c>
    </row>
    <row r="169">
      <c r="A169" s="24" t="n"/>
      <c r="B169" s="24" t="n"/>
      <c r="C169" s="25" t="n"/>
      <c r="D169" s="25" t="n"/>
      <c r="E169" s="25" t="n"/>
      <c r="F169" s="24" t="n"/>
      <c r="G169" s="25" t="n"/>
      <c r="H169" s="24" t="n"/>
      <c r="I169" s="26" t="n"/>
      <c r="J169" s="49" t="n"/>
      <c r="K169" s="49" t="n"/>
      <c r="L169" s="49" t="n"/>
      <c r="M169" s="28" t="n"/>
      <c r="N169" s="49" t="n"/>
      <c r="O169" s="49" t="n"/>
      <c r="P169" s="50">
        <f>IF(A169="","",IFERROR(SUMIF('Linen Transactions'!$C$6:$C$205,A169,'Linen Transactions'!$J$6:$J$205),0))</f>
        <v/>
      </c>
      <c r="Q169" s="50">
        <f>IF(A169="","",IFERROR(SUMIF('Linen Transactions'!$C$6:$C$205,A169,'Linen Transactions'!$K$6:$K$205),0))</f>
        <v/>
      </c>
      <c r="R169" s="50">
        <f>IF(A169="","",IFERROR(K169+P169,0))</f>
        <v/>
      </c>
      <c r="S169" s="50">
        <f>IF(A169="","",IFERROR(L169+Q169,0))</f>
        <v/>
      </c>
      <c r="T169" s="50">
        <f>IFERROR(IF(OR(A169="",N169=""),"",N169-R169),"")</f>
        <v/>
      </c>
      <c r="U169" s="50">
        <f>IFERROR(IF(OR(A169="",O169=""),"",O169-S169),"")</f>
        <v/>
      </c>
      <c r="V169" s="30">
        <f>IFERROR(IF(OR(A169="",N169=""),"",N169*I169),"")</f>
        <v/>
      </c>
      <c r="W169" s="50">
        <f>IFERROR(IF(OR(A169="",H169&lt;&gt;"Yes",O169=""),0,MAX(0,J169-O169)),0)</f>
        <v/>
      </c>
      <c r="X169" s="31">
        <f>IFERROR(IF(A169="","",IF(H169&lt;&gt;"Yes","Inactive",IF(O169="","Count Needed",IF(O169&lt;J169*'Dashboard'!$B$5,"Reorder","Sufficient Stock")))),"Review")</f>
        <v/>
      </c>
      <c r="Y169" s="30">
        <f>IFERROR(IF(A169="","",W169*I169),"")</f>
        <v/>
      </c>
      <c r="Z169" s="32">
        <f>IFERROR(IF(A169="","",IF(COUNTIF($A$6:$A$205,A169)&gt;1,"Data issue: Duplicate Item ID",IF(OR(I169&lt;0,J169&lt;0,K169&lt;0,L169&lt;0,N169&lt;0,O169&lt;0),"Data issue: Negative quantity or cost",IF(AND(N169&lt;&gt;"",O169&gt;N169),"Data issue: Available exceeds owned",IF(M169="","Count needed: Missing count date",IF(TODAY()-M169&gt;'Dashboard'!$B$6,"Count needed: Stale physical count",IF(AND(T169&lt;&gt;"",MAX(T169,-T169)&gt;='Dashboard'!$B$7,MAX(T169*I169,-T169*I169)&gt;='Dashboard'!$B$8),"Quantity variance and value variance alert",IF(AND(T169&lt;&gt;"",MAX(T169,-T169)&gt;='Dashboard'!$B$7),"Quantity variance alert",IF(AND(T169&lt;&gt;"",MAX(T169*I169,-T169*I169)&gt;='Dashboard'!$B$8),"Value variance alert","OK"))))))))),"")</f>
        <v/>
      </c>
      <c r="AA169" s="25" t="n"/>
      <c r="AB169" s="30">
        <f>IFERROR(IF(OR(A169="",T169=""),"",MAX(T169*I169,-T169*I169)),"")</f>
        <v/>
      </c>
    </row>
    <row r="170">
      <c r="A170" s="24" t="n"/>
      <c r="B170" s="24" t="n"/>
      <c r="C170" s="25" t="n"/>
      <c r="D170" s="25" t="n"/>
      <c r="E170" s="25" t="n"/>
      <c r="F170" s="24" t="n"/>
      <c r="G170" s="25" t="n"/>
      <c r="H170" s="24" t="n"/>
      <c r="I170" s="26" t="n"/>
      <c r="J170" s="49" t="n"/>
      <c r="K170" s="49" t="n"/>
      <c r="L170" s="49" t="n"/>
      <c r="M170" s="28" t="n"/>
      <c r="N170" s="49" t="n"/>
      <c r="O170" s="49" t="n"/>
      <c r="P170" s="50">
        <f>IF(A170="","",IFERROR(SUMIF('Linen Transactions'!$C$6:$C$205,A170,'Linen Transactions'!$J$6:$J$205),0))</f>
        <v/>
      </c>
      <c r="Q170" s="50">
        <f>IF(A170="","",IFERROR(SUMIF('Linen Transactions'!$C$6:$C$205,A170,'Linen Transactions'!$K$6:$K$205),0))</f>
        <v/>
      </c>
      <c r="R170" s="50">
        <f>IF(A170="","",IFERROR(K170+P170,0))</f>
        <v/>
      </c>
      <c r="S170" s="50">
        <f>IF(A170="","",IFERROR(L170+Q170,0))</f>
        <v/>
      </c>
      <c r="T170" s="50">
        <f>IFERROR(IF(OR(A170="",N170=""),"",N170-R170),"")</f>
        <v/>
      </c>
      <c r="U170" s="50">
        <f>IFERROR(IF(OR(A170="",O170=""),"",O170-S170),"")</f>
        <v/>
      </c>
      <c r="V170" s="30">
        <f>IFERROR(IF(OR(A170="",N170=""),"",N170*I170),"")</f>
        <v/>
      </c>
      <c r="W170" s="50">
        <f>IFERROR(IF(OR(A170="",H170&lt;&gt;"Yes",O170=""),0,MAX(0,J170-O170)),0)</f>
        <v/>
      </c>
      <c r="X170" s="31">
        <f>IFERROR(IF(A170="","",IF(H170&lt;&gt;"Yes","Inactive",IF(O170="","Count Needed",IF(O170&lt;J170*'Dashboard'!$B$5,"Reorder","Sufficient Stock")))),"Review")</f>
        <v/>
      </c>
      <c r="Y170" s="30">
        <f>IFERROR(IF(A170="","",W170*I170),"")</f>
        <v/>
      </c>
      <c r="Z170" s="32">
        <f>IFERROR(IF(A170="","",IF(COUNTIF($A$6:$A$205,A170)&gt;1,"Data issue: Duplicate Item ID",IF(OR(I170&lt;0,J170&lt;0,K170&lt;0,L170&lt;0,N170&lt;0,O170&lt;0),"Data issue: Negative quantity or cost",IF(AND(N170&lt;&gt;"",O170&gt;N170),"Data issue: Available exceeds owned",IF(M170="","Count needed: Missing count date",IF(TODAY()-M170&gt;'Dashboard'!$B$6,"Count needed: Stale physical count",IF(AND(T170&lt;&gt;"",MAX(T170,-T170)&gt;='Dashboard'!$B$7,MAX(T170*I170,-T170*I170)&gt;='Dashboard'!$B$8),"Quantity variance and value variance alert",IF(AND(T170&lt;&gt;"",MAX(T170,-T170)&gt;='Dashboard'!$B$7),"Quantity variance alert",IF(AND(T170&lt;&gt;"",MAX(T170*I170,-T170*I170)&gt;='Dashboard'!$B$8),"Value variance alert","OK"))))))))),"")</f>
        <v/>
      </c>
      <c r="AA170" s="25" t="n"/>
      <c r="AB170" s="30">
        <f>IFERROR(IF(OR(A170="",T170=""),"",MAX(T170*I170,-T170*I170)),"")</f>
        <v/>
      </c>
    </row>
    <row r="171">
      <c r="A171" s="24" t="n"/>
      <c r="B171" s="24" t="n"/>
      <c r="C171" s="25" t="n"/>
      <c r="D171" s="25" t="n"/>
      <c r="E171" s="25" t="n"/>
      <c r="F171" s="24" t="n"/>
      <c r="G171" s="25" t="n"/>
      <c r="H171" s="24" t="n"/>
      <c r="I171" s="26" t="n"/>
      <c r="J171" s="49" t="n"/>
      <c r="K171" s="49" t="n"/>
      <c r="L171" s="49" t="n"/>
      <c r="M171" s="28" t="n"/>
      <c r="N171" s="49" t="n"/>
      <c r="O171" s="49" t="n"/>
      <c r="P171" s="50">
        <f>IF(A171="","",IFERROR(SUMIF('Linen Transactions'!$C$6:$C$205,A171,'Linen Transactions'!$J$6:$J$205),0))</f>
        <v/>
      </c>
      <c r="Q171" s="50">
        <f>IF(A171="","",IFERROR(SUMIF('Linen Transactions'!$C$6:$C$205,A171,'Linen Transactions'!$K$6:$K$205),0))</f>
        <v/>
      </c>
      <c r="R171" s="50">
        <f>IF(A171="","",IFERROR(K171+P171,0))</f>
        <v/>
      </c>
      <c r="S171" s="50">
        <f>IF(A171="","",IFERROR(L171+Q171,0))</f>
        <v/>
      </c>
      <c r="T171" s="50">
        <f>IFERROR(IF(OR(A171="",N171=""),"",N171-R171),"")</f>
        <v/>
      </c>
      <c r="U171" s="50">
        <f>IFERROR(IF(OR(A171="",O171=""),"",O171-S171),"")</f>
        <v/>
      </c>
      <c r="V171" s="30">
        <f>IFERROR(IF(OR(A171="",N171=""),"",N171*I171),"")</f>
        <v/>
      </c>
      <c r="W171" s="50">
        <f>IFERROR(IF(OR(A171="",H171&lt;&gt;"Yes",O171=""),0,MAX(0,J171-O171)),0)</f>
        <v/>
      </c>
      <c r="X171" s="31">
        <f>IFERROR(IF(A171="","",IF(H171&lt;&gt;"Yes","Inactive",IF(O171="","Count Needed",IF(O171&lt;J171*'Dashboard'!$B$5,"Reorder","Sufficient Stock")))),"Review")</f>
        <v/>
      </c>
      <c r="Y171" s="30">
        <f>IFERROR(IF(A171="","",W171*I171),"")</f>
        <v/>
      </c>
      <c r="Z171" s="32">
        <f>IFERROR(IF(A171="","",IF(COUNTIF($A$6:$A$205,A171)&gt;1,"Data issue: Duplicate Item ID",IF(OR(I171&lt;0,J171&lt;0,K171&lt;0,L171&lt;0,N171&lt;0,O171&lt;0),"Data issue: Negative quantity or cost",IF(AND(N171&lt;&gt;"",O171&gt;N171),"Data issue: Available exceeds owned",IF(M171="","Count needed: Missing count date",IF(TODAY()-M171&gt;'Dashboard'!$B$6,"Count needed: Stale physical count",IF(AND(T171&lt;&gt;"",MAX(T171,-T171)&gt;='Dashboard'!$B$7,MAX(T171*I171,-T171*I171)&gt;='Dashboard'!$B$8),"Quantity variance and value variance alert",IF(AND(T171&lt;&gt;"",MAX(T171,-T171)&gt;='Dashboard'!$B$7),"Quantity variance alert",IF(AND(T171&lt;&gt;"",MAX(T171*I171,-T171*I171)&gt;='Dashboard'!$B$8),"Value variance alert","OK"))))))))),"")</f>
        <v/>
      </c>
      <c r="AA171" s="25" t="n"/>
      <c r="AB171" s="30">
        <f>IFERROR(IF(OR(A171="",T171=""),"",MAX(T171*I171,-T171*I171)),"")</f>
        <v/>
      </c>
    </row>
    <row r="172">
      <c r="A172" s="24" t="n"/>
      <c r="B172" s="24" t="n"/>
      <c r="C172" s="25" t="n"/>
      <c r="D172" s="25" t="n"/>
      <c r="E172" s="25" t="n"/>
      <c r="F172" s="24" t="n"/>
      <c r="G172" s="25" t="n"/>
      <c r="H172" s="24" t="n"/>
      <c r="I172" s="26" t="n"/>
      <c r="J172" s="49" t="n"/>
      <c r="K172" s="49" t="n"/>
      <c r="L172" s="49" t="n"/>
      <c r="M172" s="28" t="n"/>
      <c r="N172" s="49" t="n"/>
      <c r="O172" s="49" t="n"/>
      <c r="P172" s="50">
        <f>IF(A172="","",IFERROR(SUMIF('Linen Transactions'!$C$6:$C$205,A172,'Linen Transactions'!$J$6:$J$205),0))</f>
        <v/>
      </c>
      <c r="Q172" s="50">
        <f>IF(A172="","",IFERROR(SUMIF('Linen Transactions'!$C$6:$C$205,A172,'Linen Transactions'!$K$6:$K$205),0))</f>
        <v/>
      </c>
      <c r="R172" s="50">
        <f>IF(A172="","",IFERROR(K172+P172,0))</f>
        <v/>
      </c>
      <c r="S172" s="50">
        <f>IF(A172="","",IFERROR(L172+Q172,0))</f>
        <v/>
      </c>
      <c r="T172" s="50">
        <f>IFERROR(IF(OR(A172="",N172=""),"",N172-R172),"")</f>
        <v/>
      </c>
      <c r="U172" s="50">
        <f>IFERROR(IF(OR(A172="",O172=""),"",O172-S172),"")</f>
        <v/>
      </c>
      <c r="V172" s="30">
        <f>IFERROR(IF(OR(A172="",N172=""),"",N172*I172),"")</f>
        <v/>
      </c>
      <c r="W172" s="50">
        <f>IFERROR(IF(OR(A172="",H172&lt;&gt;"Yes",O172=""),0,MAX(0,J172-O172)),0)</f>
        <v/>
      </c>
      <c r="X172" s="31">
        <f>IFERROR(IF(A172="","",IF(H172&lt;&gt;"Yes","Inactive",IF(O172="","Count Needed",IF(O172&lt;J172*'Dashboard'!$B$5,"Reorder","Sufficient Stock")))),"Review")</f>
        <v/>
      </c>
      <c r="Y172" s="30">
        <f>IFERROR(IF(A172="","",W172*I172),"")</f>
        <v/>
      </c>
      <c r="Z172" s="32">
        <f>IFERROR(IF(A172="","",IF(COUNTIF($A$6:$A$205,A172)&gt;1,"Data issue: Duplicate Item ID",IF(OR(I172&lt;0,J172&lt;0,K172&lt;0,L172&lt;0,N172&lt;0,O172&lt;0),"Data issue: Negative quantity or cost",IF(AND(N172&lt;&gt;"",O172&gt;N172),"Data issue: Available exceeds owned",IF(M172="","Count needed: Missing count date",IF(TODAY()-M172&gt;'Dashboard'!$B$6,"Count needed: Stale physical count",IF(AND(T172&lt;&gt;"",MAX(T172,-T172)&gt;='Dashboard'!$B$7,MAX(T172*I172,-T172*I172)&gt;='Dashboard'!$B$8),"Quantity variance and value variance alert",IF(AND(T172&lt;&gt;"",MAX(T172,-T172)&gt;='Dashboard'!$B$7),"Quantity variance alert",IF(AND(T172&lt;&gt;"",MAX(T172*I172,-T172*I172)&gt;='Dashboard'!$B$8),"Value variance alert","OK"))))))))),"")</f>
        <v/>
      </c>
      <c r="AA172" s="25" t="n"/>
      <c r="AB172" s="30">
        <f>IFERROR(IF(OR(A172="",T172=""),"",MAX(T172*I172,-T172*I172)),"")</f>
        <v/>
      </c>
    </row>
    <row r="173">
      <c r="A173" s="24" t="n"/>
      <c r="B173" s="24" t="n"/>
      <c r="C173" s="25" t="n"/>
      <c r="D173" s="25" t="n"/>
      <c r="E173" s="25" t="n"/>
      <c r="F173" s="24" t="n"/>
      <c r="G173" s="25" t="n"/>
      <c r="H173" s="24" t="n"/>
      <c r="I173" s="26" t="n"/>
      <c r="J173" s="49" t="n"/>
      <c r="K173" s="49" t="n"/>
      <c r="L173" s="49" t="n"/>
      <c r="M173" s="28" t="n"/>
      <c r="N173" s="49" t="n"/>
      <c r="O173" s="49" t="n"/>
      <c r="P173" s="50">
        <f>IF(A173="","",IFERROR(SUMIF('Linen Transactions'!$C$6:$C$205,A173,'Linen Transactions'!$J$6:$J$205),0))</f>
        <v/>
      </c>
      <c r="Q173" s="50">
        <f>IF(A173="","",IFERROR(SUMIF('Linen Transactions'!$C$6:$C$205,A173,'Linen Transactions'!$K$6:$K$205),0))</f>
        <v/>
      </c>
      <c r="R173" s="50">
        <f>IF(A173="","",IFERROR(K173+P173,0))</f>
        <v/>
      </c>
      <c r="S173" s="50">
        <f>IF(A173="","",IFERROR(L173+Q173,0))</f>
        <v/>
      </c>
      <c r="T173" s="50">
        <f>IFERROR(IF(OR(A173="",N173=""),"",N173-R173),"")</f>
        <v/>
      </c>
      <c r="U173" s="50">
        <f>IFERROR(IF(OR(A173="",O173=""),"",O173-S173),"")</f>
        <v/>
      </c>
      <c r="V173" s="30">
        <f>IFERROR(IF(OR(A173="",N173=""),"",N173*I173),"")</f>
        <v/>
      </c>
      <c r="W173" s="50">
        <f>IFERROR(IF(OR(A173="",H173&lt;&gt;"Yes",O173=""),0,MAX(0,J173-O173)),0)</f>
        <v/>
      </c>
      <c r="X173" s="31">
        <f>IFERROR(IF(A173="","",IF(H173&lt;&gt;"Yes","Inactive",IF(O173="","Count Needed",IF(O173&lt;J173*'Dashboard'!$B$5,"Reorder","Sufficient Stock")))),"Review")</f>
        <v/>
      </c>
      <c r="Y173" s="30">
        <f>IFERROR(IF(A173="","",W173*I173),"")</f>
        <v/>
      </c>
      <c r="Z173" s="32">
        <f>IFERROR(IF(A173="","",IF(COUNTIF($A$6:$A$205,A173)&gt;1,"Data issue: Duplicate Item ID",IF(OR(I173&lt;0,J173&lt;0,K173&lt;0,L173&lt;0,N173&lt;0,O173&lt;0),"Data issue: Negative quantity or cost",IF(AND(N173&lt;&gt;"",O173&gt;N173),"Data issue: Available exceeds owned",IF(M173="","Count needed: Missing count date",IF(TODAY()-M173&gt;'Dashboard'!$B$6,"Count needed: Stale physical count",IF(AND(T173&lt;&gt;"",MAX(T173,-T173)&gt;='Dashboard'!$B$7,MAX(T173*I173,-T173*I173)&gt;='Dashboard'!$B$8),"Quantity variance and value variance alert",IF(AND(T173&lt;&gt;"",MAX(T173,-T173)&gt;='Dashboard'!$B$7),"Quantity variance alert",IF(AND(T173&lt;&gt;"",MAX(T173*I173,-T173*I173)&gt;='Dashboard'!$B$8),"Value variance alert","OK"))))))))),"")</f>
        <v/>
      </c>
      <c r="AA173" s="25" t="n"/>
      <c r="AB173" s="30">
        <f>IFERROR(IF(OR(A173="",T173=""),"",MAX(T173*I173,-T173*I173)),"")</f>
        <v/>
      </c>
    </row>
    <row r="174">
      <c r="A174" s="24" t="n"/>
      <c r="B174" s="24" t="n"/>
      <c r="C174" s="25" t="n"/>
      <c r="D174" s="25" t="n"/>
      <c r="E174" s="25" t="n"/>
      <c r="F174" s="24" t="n"/>
      <c r="G174" s="25" t="n"/>
      <c r="H174" s="24" t="n"/>
      <c r="I174" s="26" t="n"/>
      <c r="J174" s="49" t="n"/>
      <c r="K174" s="49" t="n"/>
      <c r="L174" s="49" t="n"/>
      <c r="M174" s="28" t="n"/>
      <c r="N174" s="49" t="n"/>
      <c r="O174" s="49" t="n"/>
      <c r="P174" s="50">
        <f>IF(A174="","",IFERROR(SUMIF('Linen Transactions'!$C$6:$C$205,A174,'Linen Transactions'!$J$6:$J$205),0))</f>
        <v/>
      </c>
      <c r="Q174" s="50">
        <f>IF(A174="","",IFERROR(SUMIF('Linen Transactions'!$C$6:$C$205,A174,'Linen Transactions'!$K$6:$K$205),0))</f>
        <v/>
      </c>
      <c r="R174" s="50">
        <f>IF(A174="","",IFERROR(K174+P174,0))</f>
        <v/>
      </c>
      <c r="S174" s="50">
        <f>IF(A174="","",IFERROR(L174+Q174,0))</f>
        <v/>
      </c>
      <c r="T174" s="50">
        <f>IFERROR(IF(OR(A174="",N174=""),"",N174-R174),"")</f>
        <v/>
      </c>
      <c r="U174" s="50">
        <f>IFERROR(IF(OR(A174="",O174=""),"",O174-S174),"")</f>
        <v/>
      </c>
      <c r="V174" s="30">
        <f>IFERROR(IF(OR(A174="",N174=""),"",N174*I174),"")</f>
        <v/>
      </c>
      <c r="W174" s="50">
        <f>IFERROR(IF(OR(A174="",H174&lt;&gt;"Yes",O174=""),0,MAX(0,J174-O174)),0)</f>
        <v/>
      </c>
      <c r="X174" s="31">
        <f>IFERROR(IF(A174="","",IF(H174&lt;&gt;"Yes","Inactive",IF(O174="","Count Needed",IF(O174&lt;J174*'Dashboard'!$B$5,"Reorder","Sufficient Stock")))),"Review")</f>
        <v/>
      </c>
      <c r="Y174" s="30">
        <f>IFERROR(IF(A174="","",W174*I174),"")</f>
        <v/>
      </c>
      <c r="Z174" s="32">
        <f>IFERROR(IF(A174="","",IF(COUNTIF($A$6:$A$205,A174)&gt;1,"Data issue: Duplicate Item ID",IF(OR(I174&lt;0,J174&lt;0,K174&lt;0,L174&lt;0,N174&lt;0,O174&lt;0),"Data issue: Negative quantity or cost",IF(AND(N174&lt;&gt;"",O174&gt;N174),"Data issue: Available exceeds owned",IF(M174="","Count needed: Missing count date",IF(TODAY()-M174&gt;'Dashboard'!$B$6,"Count needed: Stale physical count",IF(AND(T174&lt;&gt;"",MAX(T174,-T174)&gt;='Dashboard'!$B$7,MAX(T174*I174,-T174*I174)&gt;='Dashboard'!$B$8),"Quantity variance and value variance alert",IF(AND(T174&lt;&gt;"",MAX(T174,-T174)&gt;='Dashboard'!$B$7),"Quantity variance alert",IF(AND(T174&lt;&gt;"",MAX(T174*I174,-T174*I174)&gt;='Dashboard'!$B$8),"Value variance alert","OK"))))))))),"")</f>
        <v/>
      </c>
      <c r="AA174" s="25" t="n"/>
      <c r="AB174" s="30">
        <f>IFERROR(IF(OR(A174="",T174=""),"",MAX(T174*I174,-T174*I174)),"")</f>
        <v/>
      </c>
    </row>
    <row r="175">
      <c r="A175" s="24" t="n"/>
      <c r="B175" s="24" t="n"/>
      <c r="C175" s="25" t="n"/>
      <c r="D175" s="25" t="n"/>
      <c r="E175" s="25" t="n"/>
      <c r="F175" s="24" t="n"/>
      <c r="G175" s="25" t="n"/>
      <c r="H175" s="24" t="n"/>
      <c r="I175" s="26" t="n"/>
      <c r="J175" s="49" t="n"/>
      <c r="K175" s="49" t="n"/>
      <c r="L175" s="49" t="n"/>
      <c r="M175" s="28" t="n"/>
      <c r="N175" s="49" t="n"/>
      <c r="O175" s="49" t="n"/>
      <c r="P175" s="50">
        <f>IF(A175="","",IFERROR(SUMIF('Linen Transactions'!$C$6:$C$205,A175,'Linen Transactions'!$J$6:$J$205),0))</f>
        <v/>
      </c>
      <c r="Q175" s="50">
        <f>IF(A175="","",IFERROR(SUMIF('Linen Transactions'!$C$6:$C$205,A175,'Linen Transactions'!$K$6:$K$205),0))</f>
        <v/>
      </c>
      <c r="R175" s="50">
        <f>IF(A175="","",IFERROR(K175+P175,0))</f>
        <v/>
      </c>
      <c r="S175" s="50">
        <f>IF(A175="","",IFERROR(L175+Q175,0))</f>
        <v/>
      </c>
      <c r="T175" s="50">
        <f>IFERROR(IF(OR(A175="",N175=""),"",N175-R175),"")</f>
        <v/>
      </c>
      <c r="U175" s="50">
        <f>IFERROR(IF(OR(A175="",O175=""),"",O175-S175),"")</f>
        <v/>
      </c>
      <c r="V175" s="30">
        <f>IFERROR(IF(OR(A175="",N175=""),"",N175*I175),"")</f>
        <v/>
      </c>
      <c r="W175" s="50">
        <f>IFERROR(IF(OR(A175="",H175&lt;&gt;"Yes",O175=""),0,MAX(0,J175-O175)),0)</f>
        <v/>
      </c>
      <c r="X175" s="31">
        <f>IFERROR(IF(A175="","",IF(H175&lt;&gt;"Yes","Inactive",IF(O175="","Count Needed",IF(O175&lt;J175*'Dashboard'!$B$5,"Reorder","Sufficient Stock")))),"Review")</f>
        <v/>
      </c>
      <c r="Y175" s="30">
        <f>IFERROR(IF(A175="","",W175*I175),"")</f>
        <v/>
      </c>
      <c r="Z175" s="32">
        <f>IFERROR(IF(A175="","",IF(COUNTIF($A$6:$A$205,A175)&gt;1,"Data issue: Duplicate Item ID",IF(OR(I175&lt;0,J175&lt;0,K175&lt;0,L175&lt;0,N175&lt;0,O175&lt;0),"Data issue: Negative quantity or cost",IF(AND(N175&lt;&gt;"",O175&gt;N175),"Data issue: Available exceeds owned",IF(M175="","Count needed: Missing count date",IF(TODAY()-M175&gt;'Dashboard'!$B$6,"Count needed: Stale physical count",IF(AND(T175&lt;&gt;"",MAX(T175,-T175)&gt;='Dashboard'!$B$7,MAX(T175*I175,-T175*I175)&gt;='Dashboard'!$B$8),"Quantity variance and value variance alert",IF(AND(T175&lt;&gt;"",MAX(T175,-T175)&gt;='Dashboard'!$B$7),"Quantity variance alert",IF(AND(T175&lt;&gt;"",MAX(T175*I175,-T175*I175)&gt;='Dashboard'!$B$8),"Value variance alert","OK"))))))))),"")</f>
        <v/>
      </c>
      <c r="AA175" s="25" t="n"/>
      <c r="AB175" s="30">
        <f>IFERROR(IF(OR(A175="",T175=""),"",MAX(T175*I175,-T175*I175)),"")</f>
        <v/>
      </c>
    </row>
    <row r="176">
      <c r="A176" s="24" t="n"/>
      <c r="B176" s="24" t="n"/>
      <c r="C176" s="25" t="n"/>
      <c r="D176" s="25" t="n"/>
      <c r="E176" s="25" t="n"/>
      <c r="F176" s="24" t="n"/>
      <c r="G176" s="25" t="n"/>
      <c r="H176" s="24" t="n"/>
      <c r="I176" s="26" t="n"/>
      <c r="J176" s="49" t="n"/>
      <c r="K176" s="49" t="n"/>
      <c r="L176" s="49" t="n"/>
      <c r="M176" s="28" t="n"/>
      <c r="N176" s="49" t="n"/>
      <c r="O176" s="49" t="n"/>
      <c r="P176" s="50">
        <f>IF(A176="","",IFERROR(SUMIF('Linen Transactions'!$C$6:$C$205,A176,'Linen Transactions'!$J$6:$J$205),0))</f>
        <v/>
      </c>
      <c r="Q176" s="50">
        <f>IF(A176="","",IFERROR(SUMIF('Linen Transactions'!$C$6:$C$205,A176,'Linen Transactions'!$K$6:$K$205),0))</f>
        <v/>
      </c>
      <c r="R176" s="50">
        <f>IF(A176="","",IFERROR(K176+P176,0))</f>
        <v/>
      </c>
      <c r="S176" s="50">
        <f>IF(A176="","",IFERROR(L176+Q176,0))</f>
        <v/>
      </c>
      <c r="T176" s="50">
        <f>IFERROR(IF(OR(A176="",N176=""),"",N176-R176),"")</f>
        <v/>
      </c>
      <c r="U176" s="50">
        <f>IFERROR(IF(OR(A176="",O176=""),"",O176-S176),"")</f>
        <v/>
      </c>
      <c r="V176" s="30">
        <f>IFERROR(IF(OR(A176="",N176=""),"",N176*I176),"")</f>
        <v/>
      </c>
      <c r="W176" s="50">
        <f>IFERROR(IF(OR(A176="",H176&lt;&gt;"Yes",O176=""),0,MAX(0,J176-O176)),0)</f>
        <v/>
      </c>
      <c r="X176" s="31">
        <f>IFERROR(IF(A176="","",IF(H176&lt;&gt;"Yes","Inactive",IF(O176="","Count Needed",IF(O176&lt;J176*'Dashboard'!$B$5,"Reorder","Sufficient Stock")))),"Review")</f>
        <v/>
      </c>
      <c r="Y176" s="30">
        <f>IFERROR(IF(A176="","",W176*I176),"")</f>
        <v/>
      </c>
      <c r="Z176" s="32">
        <f>IFERROR(IF(A176="","",IF(COUNTIF($A$6:$A$205,A176)&gt;1,"Data issue: Duplicate Item ID",IF(OR(I176&lt;0,J176&lt;0,K176&lt;0,L176&lt;0,N176&lt;0,O176&lt;0),"Data issue: Negative quantity or cost",IF(AND(N176&lt;&gt;"",O176&gt;N176),"Data issue: Available exceeds owned",IF(M176="","Count needed: Missing count date",IF(TODAY()-M176&gt;'Dashboard'!$B$6,"Count needed: Stale physical count",IF(AND(T176&lt;&gt;"",MAX(T176,-T176)&gt;='Dashboard'!$B$7,MAX(T176*I176,-T176*I176)&gt;='Dashboard'!$B$8),"Quantity variance and value variance alert",IF(AND(T176&lt;&gt;"",MAX(T176,-T176)&gt;='Dashboard'!$B$7),"Quantity variance alert",IF(AND(T176&lt;&gt;"",MAX(T176*I176,-T176*I176)&gt;='Dashboard'!$B$8),"Value variance alert","OK"))))))))),"")</f>
        <v/>
      </c>
      <c r="AA176" s="25" t="n"/>
      <c r="AB176" s="30">
        <f>IFERROR(IF(OR(A176="",T176=""),"",MAX(T176*I176,-T176*I176)),"")</f>
        <v/>
      </c>
    </row>
    <row r="177">
      <c r="A177" s="24" t="n"/>
      <c r="B177" s="24" t="n"/>
      <c r="C177" s="25" t="n"/>
      <c r="D177" s="25" t="n"/>
      <c r="E177" s="25" t="n"/>
      <c r="F177" s="24" t="n"/>
      <c r="G177" s="25" t="n"/>
      <c r="H177" s="24" t="n"/>
      <c r="I177" s="26" t="n"/>
      <c r="J177" s="49" t="n"/>
      <c r="K177" s="49" t="n"/>
      <c r="L177" s="49" t="n"/>
      <c r="M177" s="28" t="n"/>
      <c r="N177" s="49" t="n"/>
      <c r="O177" s="49" t="n"/>
      <c r="P177" s="50">
        <f>IF(A177="","",IFERROR(SUMIF('Linen Transactions'!$C$6:$C$205,A177,'Linen Transactions'!$J$6:$J$205),0))</f>
        <v/>
      </c>
      <c r="Q177" s="50">
        <f>IF(A177="","",IFERROR(SUMIF('Linen Transactions'!$C$6:$C$205,A177,'Linen Transactions'!$K$6:$K$205),0))</f>
        <v/>
      </c>
      <c r="R177" s="50">
        <f>IF(A177="","",IFERROR(K177+P177,0))</f>
        <v/>
      </c>
      <c r="S177" s="50">
        <f>IF(A177="","",IFERROR(L177+Q177,0))</f>
        <v/>
      </c>
      <c r="T177" s="50">
        <f>IFERROR(IF(OR(A177="",N177=""),"",N177-R177),"")</f>
        <v/>
      </c>
      <c r="U177" s="50">
        <f>IFERROR(IF(OR(A177="",O177=""),"",O177-S177),"")</f>
        <v/>
      </c>
      <c r="V177" s="30">
        <f>IFERROR(IF(OR(A177="",N177=""),"",N177*I177),"")</f>
        <v/>
      </c>
      <c r="W177" s="50">
        <f>IFERROR(IF(OR(A177="",H177&lt;&gt;"Yes",O177=""),0,MAX(0,J177-O177)),0)</f>
        <v/>
      </c>
      <c r="X177" s="31">
        <f>IFERROR(IF(A177="","",IF(H177&lt;&gt;"Yes","Inactive",IF(O177="","Count Needed",IF(O177&lt;J177*'Dashboard'!$B$5,"Reorder","Sufficient Stock")))),"Review")</f>
        <v/>
      </c>
      <c r="Y177" s="30">
        <f>IFERROR(IF(A177="","",W177*I177),"")</f>
        <v/>
      </c>
      <c r="Z177" s="32">
        <f>IFERROR(IF(A177="","",IF(COUNTIF($A$6:$A$205,A177)&gt;1,"Data issue: Duplicate Item ID",IF(OR(I177&lt;0,J177&lt;0,K177&lt;0,L177&lt;0,N177&lt;0,O177&lt;0),"Data issue: Negative quantity or cost",IF(AND(N177&lt;&gt;"",O177&gt;N177),"Data issue: Available exceeds owned",IF(M177="","Count needed: Missing count date",IF(TODAY()-M177&gt;'Dashboard'!$B$6,"Count needed: Stale physical count",IF(AND(T177&lt;&gt;"",MAX(T177,-T177)&gt;='Dashboard'!$B$7,MAX(T177*I177,-T177*I177)&gt;='Dashboard'!$B$8),"Quantity variance and value variance alert",IF(AND(T177&lt;&gt;"",MAX(T177,-T177)&gt;='Dashboard'!$B$7),"Quantity variance alert",IF(AND(T177&lt;&gt;"",MAX(T177*I177,-T177*I177)&gt;='Dashboard'!$B$8),"Value variance alert","OK"))))))))),"")</f>
        <v/>
      </c>
      <c r="AA177" s="25" t="n"/>
      <c r="AB177" s="30">
        <f>IFERROR(IF(OR(A177="",T177=""),"",MAX(T177*I177,-T177*I177)),"")</f>
        <v/>
      </c>
    </row>
    <row r="178">
      <c r="A178" s="24" t="n"/>
      <c r="B178" s="24" t="n"/>
      <c r="C178" s="25" t="n"/>
      <c r="D178" s="25" t="n"/>
      <c r="E178" s="25" t="n"/>
      <c r="F178" s="24" t="n"/>
      <c r="G178" s="25" t="n"/>
      <c r="H178" s="24" t="n"/>
      <c r="I178" s="26" t="n"/>
      <c r="J178" s="49" t="n"/>
      <c r="K178" s="49" t="n"/>
      <c r="L178" s="49" t="n"/>
      <c r="M178" s="28" t="n"/>
      <c r="N178" s="49" t="n"/>
      <c r="O178" s="49" t="n"/>
      <c r="P178" s="50">
        <f>IF(A178="","",IFERROR(SUMIF('Linen Transactions'!$C$6:$C$205,A178,'Linen Transactions'!$J$6:$J$205),0))</f>
        <v/>
      </c>
      <c r="Q178" s="50">
        <f>IF(A178="","",IFERROR(SUMIF('Linen Transactions'!$C$6:$C$205,A178,'Linen Transactions'!$K$6:$K$205),0))</f>
        <v/>
      </c>
      <c r="R178" s="50">
        <f>IF(A178="","",IFERROR(K178+P178,0))</f>
        <v/>
      </c>
      <c r="S178" s="50">
        <f>IF(A178="","",IFERROR(L178+Q178,0))</f>
        <v/>
      </c>
      <c r="T178" s="50">
        <f>IFERROR(IF(OR(A178="",N178=""),"",N178-R178),"")</f>
        <v/>
      </c>
      <c r="U178" s="50">
        <f>IFERROR(IF(OR(A178="",O178=""),"",O178-S178),"")</f>
        <v/>
      </c>
      <c r="V178" s="30">
        <f>IFERROR(IF(OR(A178="",N178=""),"",N178*I178),"")</f>
        <v/>
      </c>
      <c r="W178" s="50">
        <f>IFERROR(IF(OR(A178="",H178&lt;&gt;"Yes",O178=""),0,MAX(0,J178-O178)),0)</f>
        <v/>
      </c>
      <c r="X178" s="31">
        <f>IFERROR(IF(A178="","",IF(H178&lt;&gt;"Yes","Inactive",IF(O178="","Count Needed",IF(O178&lt;J178*'Dashboard'!$B$5,"Reorder","Sufficient Stock")))),"Review")</f>
        <v/>
      </c>
      <c r="Y178" s="30">
        <f>IFERROR(IF(A178="","",W178*I178),"")</f>
        <v/>
      </c>
      <c r="Z178" s="32">
        <f>IFERROR(IF(A178="","",IF(COUNTIF($A$6:$A$205,A178)&gt;1,"Data issue: Duplicate Item ID",IF(OR(I178&lt;0,J178&lt;0,K178&lt;0,L178&lt;0,N178&lt;0,O178&lt;0),"Data issue: Negative quantity or cost",IF(AND(N178&lt;&gt;"",O178&gt;N178),"Data issue: Available exceeds owned",IF(M178="","Count needed: Missing count date",IF(TODAY()-M178&gt;'Dashboard'!$B$6,"Count needed: Stale physical count",IF(AND(T178&lt;&gt;"",MAX(T178,-T178)&gt;='Dashboard'!$B$7,MAX(T178*I178,-T178*I178)&gt;='Dashboard'!$B$8),"Quantity variance and value variance alert",IF(AND(T178&lt;&gt;"",MAX(T178,-T178)&gt;='Dashboard'!$B$7),"Quantity variance alert",IF(AND(T178&lt;&gt;"",MAX(T178*I178,-T178*I178)&gt;='Dashboard'!$B$8),"Value variance alert","OK"))))))))),"")</f>
        <v/>
      </c>
      <c r="AA178" s="25" t="n"/>
      <c r="AB178" s="30">
        <f>IFERROR(IF(OR(A178="",T178=""),"",MAX(T178*I178,-T178*I178)),"")</f>
        <v/>
      </c>
    </row>
    <row r="179">
      <c r="A179" s="24" t="n"/>
      <c r="B179" s="24" t="n"/>
      <c r="C179" s="25" t="n"/>
      <c r="D179" s="25" t="n"/>
      <c r="E179" s="25" t="n"/>
      <c r="F179" s="24" t="n"/>
      <c r="G179" s="25" t="n"/>
      <c r="H179" s="24" t="n"/>
      <c r="I179" s="26" t="n"/>
      <c r="J179" s="49" t="n"/>
      <c r="K179" s="49" t="n"/>
      <c r="L179" s="49" t="n"/>
      <c r="M179" s="28" t="n"/>
      <c r="N179" s="49" t="n"/>
      <c r="O179" s="49" t="n"/>
      <c r="P179" s="50">
        <f>IF(A179="","",IFERROR(SUMIF('Linen Transactions'!$C$6:$C$205,A179,'Linen Transactions'!$J$6:$J$205),0))</f>
        <v/>
      </c>
      <c r="Q179" s="50">
        <f>IF(A179="","",IFERROR(SUMIF('Linen Transactions'!$C$6:$C$205,A179,'Linen Transactions'!$K$6:$K$205),0))</f>
        <v/>
      </c>
      <c r="R179" s="50">
        <f>IF(A179="","",IFERROR(K179+P179,0))</f>
        <v/>
      </c>
      <c r="S179" s="50">
        <f>IF(A179="","",IFERROR(L179+Q179,0))</f>
        <v/>
      </c>
      <c r="T179" s="50">
        <f>IFERROR(IF(OR(A179="",N179=""),"",N179-R179),"")</f>
        <v/>
      </c>
      <c r="U179" s="50">
        <f>IFERROR(IF(OR(A179="",O179=""),"",O179-S179),"")</f>
        <v/>
      </c>
      <c r="V179" s="30">
        <f>IFERROR(IF(OR(A179="",N179=""),"",N179*I179),"")</f>
        <v/>
      </c>
      <c r="W179" s="50">
        <f>IFERROR(IF(OR(A179="",H179&lt;&gt;"Yes",O179=""),0,MAX(0,J179-O179)),0)</f>
        <v/>
      </c>
      <c r="X179" s="31">
        <f>IFERROR(IF(A179="","",IF(H179&lt;&gt;"Yes","Inactive",IF(O179="","Count Needed",IF(O179&lt;J179*'Dashboard'!$B$5,"Reorder","Sufficient Stock")))),"Review")</f>
        <v/>
      </c>
      <c r="Y179" s="30">
        <f>IFERROR(IF(A179="","",W179*I179),"")</f>
        <v/>
      </c>
      <c r="Z179" s="32">
        <f>IFERROR(IF(A179="","",IF(COUNTIF($A$6:$A$205,A179)&gt;1,"Data issue: Duplicate Item ID",IF(OR(I179&lt;0,J179&lt;0,K179&lt;0,L179&lt;0,N179&lt;0,O179&lt;0),"Data issue: Negative quantity or cost",IF(AND(N179&lt;&gt;"",O179&gt;N179),"Data issue: Available exceeds owned",IF(M179="","Count needed: Missing count date",IF(TODAY()-M179&gt;'Dashboard'!$B$6,"Count needed: Stale physical count",IF(AND(T179&lt;&gt;"",MAX(T179,-T179)&gt;='Dashboard'!$B$7,MAX(T179*I179,-T179*I179)&gt;='Dashboard'!$B$8),"Quantity variance and value variance alert",IF(AND(T179&lt;&gt;"",MAX(T179,-T179)&gt;='Dashboard'!$B$7),"Quantity variance alert",IF(AND(T179&lt;&gt;"",MAX(T179*I179,-T179*I179)&gt;='Dashboard'!$B$8),"Value variance alert","OK"))))))))),"")</f>
        <v/>
      </c>
      <c r="AA179" s="25" t="n"/>
      <c r="AB179" s="30">
        <f>IFERROR(IF(OR(A179="",T179=""),"",MAX(T179*I179,-T179*I179)),"")</f>
        <v/>
      </c>
    </row>
    <row r="180">
      <c r="A180" s="24" t="n"/>
      <c r="B180" s="24" t="n"/>
      <c r="C180" s="25" t="n"/>
      <c r="D180" s="25" t="n"/>
      <c r="E180" s="25" t="n"/>
      <c r="F180" s="24" t="n"/>
      <c r="G180" s="25" t="n"/>
      <c r="H180" s="24" t="n"/>
      <c r="I180" s="26" t="n"/>
      <c r="J180" s="49" t="n"/>
      <c r="K180" s="49" t="n"/>
      <c r="L180" s="49" t="n"/>
      <c r="M180" s="28" t="n"/>
      <c r="N180" s="49" t="n"/>
      <c r="O180" s="49" t="n"/>
      <c r="P180" s="50">
        <f>IF(A180="","",IFERROR(SUMIF('Linen Transactions'!$C$6:$C$205,A180,'Linen Transactions'!$J$6:$J$205),0))</f>
        <v/>
      </c>
      <c r="Q180" s="50">
        <f>IF(A180="","",IFERROR(SUMIF('Linen Transactions'!$C$6:$C$205,A180,'Linen Transactions'!$K$6:$K$205),0))</f>
        <v/>
      </c>
      <c r="R180" s="50">
        <f>IF(A180="","",IFERROR(K180+P180,0))</f>
        <v/>
      </c>
      <c r="S180" s="50">
        <f>IF(A180="","",IFERROR(L180+Q180,0))</f>
        <v/>
      </c>
      <c r="T180" s="50">
        <f>IFERROR(IF(OR(A180="",N180=""),"",N180-R180),"")</f>
        <v/>
      </c>
      <c r="U180" s="50">
        <f>IFERROR(IF(OR(A180="",O180=""),"",O180-S180),"")</f>
        <v/>
      </c>
      <c r="V180" s="30">
        <f>IFERROR(IF(OR(A180="",N180=""),"",N180*I180),"")</f>
        <v/>
      </c>
      <c r="W180" s="50">
        <f>IFERROR(IF(OR(A180="",H180&lt;&gt;"Yes",O180=""),0,MAX(0,J180-O180)),0)</f>
        <v/>
      </c>
      <c r="X180" s="31">
        <f>IFERROR(IF(A180="","",IF(H180&lt;&gt;"Yes","Inactive",IF(O180="","Count Needed",IF(O180&lt;J180*'Dashboard'!$B$5,"Reorder","Sufficient Stock")))),"Review")</f>
        <v/>
      </c>
      <c r="Y180" s="30">
        <f>IFERROR(IF(A180="","",W180*I180),"")</f>
        <v/>
      </c>
      <c r="Z180" s="32">
        <f>IFERROR(IF(A180="","",IF(COUNTIF($A$6:$A$205,A180)&gt;1,"Data issue: Duplicate Item ID",IF(OR(I180&lt;0,J180&lt;0,K180&lt;0,L180&lt;0,N180&lt;0,O180&lt;0),"Data issue: Negative quantity or cost",IF(AND(N180&lt;&gt;"",O180&gt;N180),"Data issue: Available exceeds owned",IF(M180="","Count needed: Missing count date",IF(TODAY()-M180&gt;'Dashboard'!$B$6,"Count needed: Stale physical count",IF(AND(T180&lt;&gt;"",MAX(T180,-T180)&gt;='Dashboard'!$B$7,MAX(T180*I180,-T180*I180)&gt;='Dashboard'!$B$8),"Quantity variance and value variance alert",IF(AND(T180&lt;&gt;"",MAX(T180,-T180)&gt;='Dashboard'!$B$7),"Quantity variance alert",IF(AND(T180&lt;&gt;"",MAX(T180*I180,-T180*I180)&gt;='Dashboard'!$B$8),"Value variance alert","OK"))))))))),"")</f>
        <v/>
      </c>
      <c r="AA180" s="25" t="n"/>
      <c r="AB180" s="30">
        <f>IFERROR(IF(OR(A180="",T180=""),"",MAX(T180*I180,-T180*I180)),"")</f>
        <v/>
      </c>
    </row>
    <row r="181">
      <c r="A181" s="24" t="n"/>
      <c r="B181" s="24" t="n"/>
      <c r="C181" s="25" t="n"/>
      <c r="D181" s="25" t="n"/>
      <c r="E181" s="25" t="n"/>
      <c r="F181" s="24" t="n"/>
      <c r="G181" s="25" t="n"/>
      <c r="H181" s="24" t="n"/>
      <c r="I181" s="26" t="n"/>
      <c r="J181" s="49" t="n"/>
      <c r="K181" s="49" t="n"/>
      <c r="L181" s="49" t="n"/>
      <c r="M181" s="28" t="n"/>
      <c r="N181" s="49" t="n"/>
      <c r="O181" s="49" t="n"/>
      <c r="P181" s="50">
        <f>IF(A181="","",IFERROR(SUMIF('Linen Transactions'!$C$6:$C$205,A181,'Linen Transactions'!$J$6:$J$205),0))</f>
        <v/>
      </c>
      <c r="Q181" s="50">
        <f>IF(A181="","",IFERROR(SUMIF('Linen Transactions'!$C$6:$C$205,A181,'Linen Transactions'!$K$6:$K$205),0))</f>
        <v/>
      </c>
      <c r="R181" s="50">
        <f>IF(A181="","",IFERROR(K181+P181,0))</f>
        <v/>
      </c>
      <c r="S181" s="50">
        <f>IF(A181="","",IFERROR(L181+Q181,0))</f>
        <v/>
      </c>
      <c r="T181" s="50">
        <f>IFERROR(IF(OR(A181="",N181=""),"",N181-R181),"")</f>
        <v/>
      </c>
      <c r="U181" s="50">
        <f>IFERROR(IF(OR(A181="",O181=""),"",O181-S181),"")</f>
        <v/>
      </c>
      <c r="V181" s="30">
        <f>IFERROR(IF(OR(A181="",N181=""),"",N181*I181),"")</f>
        <v/>
      </c>
      <c r="W181" s="50">
        <f>IFERROR(IF(OR(A181="",H181&lt;&gt;"Yes",O181=""),0,MAX(0,J181-O181)),0)</f>
        <v/>
      </c>
      <c r="X181" s="31">
        <f>IFERROR(IF(A181="","",IF(H181&lt;&gt;"Yes","Inactive",IF(O181="","Count Needed",IF(O181&lt;J181*'Dashboard'!$B$5,"Reorder","Sufficient Stock")))),"Review")</f>
        <v/>
      </c>
      <c r="Y181" s="30">
        <f>IFERROR(IF(A181="","",W181*I181),"")</f>
        <v/>
      </c>
      <c r="Z181" s="32">
        <f>IFERROR(IF(A181="","",IF(COUNTIF($A$6:$A$205,A181)&gt;1,"Data issue: Duplicate Item ID",IF(OR(I181&lt;0,J181&lt;0,K181&lt;0,L181&lt;0,N181&lt;0,O181&lt;0),"Data issue: Negative quantity or cost",IF(AND(N181&lt;&gt;"",O181&gt;N181),"Data issue: Available exceeds owned",IF(M181="","Count needed: Missing count date",IF(TODAY()-M181&gt;'Dashboard'!$B$6,"Count needed: Stale physical count",IF(AND(T181&lt;&gt;"",MAX(T181,-T181)&gt;='Dashboard'!$B$7,MAX(T181*I181,-T181*I181)&gt;='Dashboard'!$B$8),"Quantity variance and value variance alert",IF(AND(T181&lt;&gt;"",MAX(T181,-T181)&gt;='Dashboard'!$B$7),"Quantity variance alert",IF(AND(T181&lt;&gt;"",MAX(T181*I181,-T181*I181)&gt;='Dashboard'!$B$8),"Value variance alert","OK"))))))))),"")</f>
        <v/>
      </c>
      <c r="AA181" s="25" t="n"/>
      <c r="AB181" s="30">
        <f>IFERROR(IF(OR(A181="",T181=""),"",MAX(T181*I181,-T181*I181)),"")</f>
        <v/>
      </c>
    </row>
    <row r="182">
      <c r="A182" s="24" t="n"/>
      <c r="B182" s="24" t="n"/>
      <c r="C182" s="25" t="n"/>
      <c r="D182" s="25" t="n"/>
      <c r="E182" s="25" t="n"/>
      <c r="F182" s="24" t="n"/>
      <c r="G182" s="25" t="n"/>
      <c r="H182" s="24" t="n"/>
      <c r="I182" s="26" t="n"/>
      <c r="J182" s="49" t="n"/>
      <c r="K182" s="49" t="n"/>
      <c r="L182" s="49" t="n"/>
      <c r="M182" s="28" t="n"/>
      <c r="N182" s="49" t="n"/>
      <c r="O182" s="49" t="n"/>
      <c r="P182" s="50">
        <f>IF(A182="","",IFERROR(SUMIF('Linen Transactions'!$C$6:$C$205,A182,'Linen Transactions'!$J$6:$J$205),0))</f>
        <v/>
      </c>
      <c r="Q182" s="50">
        <f>IF(A182="","",IFERROR(SUMIF('Linen Transactions'!$C$6:$C$205,A182,'Linen Transactions'!$K$6:$K$205),0))</f>
        <v/>
      </c>
      <c r="R182" s="50">
        <f>IF(A182="","",IFERROR(K182+P182,0))</f>
        <v/>
      </c>
      <c r="S182" s="50">
        <f>IF(A182="","",IFERROR(L182+Q182,0))</f>
        <v/>
      </c>
      <c r="T182" s="50">
        <f>IFERROR(IF(OR(A182="",N182=""),"",N182-R182),"")</f>
        <v/>
      </c>
      <c r="U182" s="50">
        <f>IFERROR(IF(OR(A182="",O182=""),"",O182-S182),"")</f>
        <v/>
      </c>
      <c r="V182" s="30">
        <f>IFERROR(IF(OR(A182="",N182=""),"",N182*I182),"")</f>
        <v/>
      </c>
      <c r="W182" s="50">
        <f>IFERROR(IF(OR(A182="",H182&lt;&gt;"Yes",O182=""),0,MAX(0,J182-O182)),0)</f>
        <v/>
      </c>
      <c r="X182" s="31">
        <f>IFERROR(IF(A182="","",IF(H182&lt;&gt;"Yes","Inactive",IF(O182="","Count Needed",IF(O182&lt;J182*'Dashboard'!$B$5,"Reorder","Sufficient Stock")))),"Review")</f>
        <v/>
      </c>
      <c r="Y182" s="30">
        <f>IFERROR(IF(A182="","",W182*I182),"")</f>
        <v/>
      </c>
      <c r="Z182" s="32">
        <f>IFERROR(IF(A182="","",IF(COUNTIF($A$6:$A$205,A182)&gt;1,"Data issue: Duplicate Item ID",IF(OR(I182&lt;0,J182&lt;0,K182&lt;0,L182&lt;0,N182&lt;0,O182&lt;0),"Data issue: Negative quantity or cost",IF(AND(N182&lt;&gt;"",O182&gt;N182),"Data issue: Available exceeds owned",IF(M182="","Count needed: Missing count date",IF(TODAY()-M182&gt;'Dashboard'!$B$6,"Count needed: Stale physical count",IF(AND(T182&lt;&gt;"",MAX(T182,-T182)&gt;='Dashboard'!$B$7,MAX(T182*I182,-T182*I182)&gt;='Dashboard'!$B$8),"Quantity variance and value variance alert",IF(AND(T182&lt;&gt;"",MAX(T182,-T182)&gt;='Dashboard'!$B$7),"Quantity variance alert",IF(AND(T182&lt;&gt;"",MAX(T182*I182,-T182*I182)&gt;='Dashboard'!$B$8),"Value variance alert","OK"))))))))),"")</f>
        <v/>
      </c>
      <c r="AA182" s="25" t="n"/>
      <c r="AB182" s="30">
        <f>IFERROR(IF(OR(A182="",T182=""),"",MAX(T182*I182,-T182*I182)),"")</f>
        <v/>
      </c>
    </row>
    <row r="183">
      <c r="A183" s="24" t="n"/>
      <c r="B183" s="24" t="n"/>
      <c r="C183" s="25" t="n"/>
      <c r="D183" s="25" t="n"/>
      <c r="E183" s="25" t="n"/>
      <c r="F183" s="24" t="n"/>
      <c r="G183" s="25" t="n"/>
      <c r="H183" s="24" t="n"/>
      <c r="I183" s="26" t="n"/>
      <c r="J183" s="49" t="n"/>
      <c r="K183" s="49" t="n"/>
      <c r="L183" s="49" t="n"/>
      <c r="M183" s="28" t="n"/>
      <c r="N183" s="49" t="n"/>
      <c r="O183" s="49" t="n"/>
      <c r="P183" s="50">
        <f>IF(A183="","",IFERROR(SUMIF('Linen Transactions'!$C$6:$C$205,A183,'Linen Transactions'!$J$6:$J$205),0))</f>
        <v/>
      </c>
      <c r="Q183" s="50">
        <f>IF(A183="","",IFERROR(SUMIF('Linen Transactions'!$C$6:$C$205,A183,'Linen Transactions'!$K$6:$K$205),0))</f>
        <v/>
      </c>
      <c r="R183" s="50">
        <f>IF(A183="","",IFERROR(K183+P183,0))</f>
        <v/>
      </c>
      <c r="S183" s="50">
        <f>IF(A183="","",IFERROR(L183+Q183,0))</f>
        <v/>
      </c>
      <c r="T183" s="50">
        <f>IFERROR(IF(OR(A183="",N183=""),"",N183-R183),"")</f>
        <v/>
      </c>
      <c r="U183" s="50">
        <f>IFERROR(IF(OR(A183="",O183=""),"",O183-S183),"")</f>
        <v/>
      </c>
      <c r="V183" s="30">
        <f>IFERROR(IF(OR(A183="",N183=""),"",N183*I183),"")</f>
        <v/>
      </c>
      <c r="W183" s="50">
        <f>IFERROR(IF(OR(A183="",H183&lt;&gt;"Yes",O183=""),0,MAX(0,J183-O183)),0)</f>
        <v/>
      </c>
      <c r="X183" s="31">
        <f>IFERROR(IF(A183="","",IF(H183&lt;&gt;"Yes","Inactive",IF(O183="","Count Needed",IF(O183&lt;J183*'Dashboard'!$B$5,"Reorder","Sufficient Stock")))),"Review")</f>
        <v/>
      </c>
      <c r="Y183" s="30">
        <f>IFERROR(IF(A183="","",W183*I183),"")</f>
        <v/>
      </c>
      <c r="Z183" s="32">
        <f>IFERROR(IF(A183="","",IF(COUNTIF($A$6:$A$205,A183)&gt;1,"Data issue: Duplicate Item ID",IF(OR(I183&lt;0,J183&lt;0,K183&lt;0,L183&lt;0,N183&lt;0,O183&lt;0),"Data issue: Negative quantity or cost",IF(AND(N183&lt;&gt;"",O183&gt;N183),"Data issue: Available exceeds owned",IF(M183="","Count needed: Missing count date",IF(TODAY()-M183&gt;'Dashboard'!$B$6,"Count needed: Stale physical count",IF(AND(T183&lt;&gt;"",MAX(T183,-T183)&gt;='Dashboard'!$B$7,MAX(T183*I183,-T183*I183)&gt;='Dashboard'!$B$8),"Quantity variance and value variance alert",IF(AND(T183&lt;&gt;"",MAX(T183,-T183)&gt;='Dashboard'!$B$7),"Quantity variance alert",IF(AND(T183&lt;&gt;"",MAX(T183*I183,-T183*I183)&gt;='Dashboard'!$B$8),"Value variance alert","OK"))))))))),"")</f>
        <v/>
      </c>
      <c r="AA183" s="25" t="n"/>
      <c r="AB183" s="30">
        <f>IFERROR(IF(OR(A183="",T183=""),"",MAX(T183*I183,-T183*I183)),"")</f>
        <v/>
      </c>
    </row>
    <row r="184">
      <c r="A184" s="24" t="n"/>
      <c r="B184" s="24" t="n"/>
      <c r="C184" s="25" t="n"/>
      <c r="D184" s="25" t="n"/>
      <c r="E184" s="25" t="n"/>
      <c r="F184" s="24" t="n"/>
      <c r="G184" s="25" t="n"/>
      <c r="H184" s="24" t="n"/>
      <c r="I184" s="26" t="n"/>
      <c r="J184" s="49" t="n"/>
      <c r="K184" s="49" t="n"/>
      <c r="L184" s="49" t="n"/>
      <c r="M184" s="28" t="n"/>
      <c r="N184" s="49" t="n"/>
      <c r="O184" s="49" t="n"/>
      <c r="P184" s="50">
        <f>IF(A184="","",IFERROR(SUMIF('Linen Transactions'!$C$6:$C$205,A184,'Linen Transactions'!$J$6:$J$205),0))</f>
        <v/>
      </c>
      <c r="Q184" s="50">
        <f>IF(A184="","",IFERROR(SUMIF('Linen Transactions'!$C$6:$C$205,A184,'Linen Transactions'!$K$6:$K$205),0))</f>
        <v/>
      </c>
      <c r="R184" s="50">
        <f>IF(A184="","",IFERROR(K184+P184,0))</f>
        <v/>
      </c>
      <c r="S184" s="50">
        <f>IF(A184="","",IFERROR(L184+Q184,0))</f>
        <v/>
      </c>
      <c r="T184" s="50">
        <f>IFERROR(IF(OR(A184="",N184=""),"",N184-R184),"")</f>
        <v/>
      </c>
      <c r="U184" s="50">
        <f>IFERROR(IF(OR(A184="",O184=""),"",O184-S184),"")</f>
        <v/>
      </c>
      <c r="V184" s="30">
        <f>IFERROR(IF(OR(A184="",N184=""),"",N184*I184),"")</f>
        <v/>
      </c>
      <c r="W184" s="50">
        <f>IFERROR(IF(OR(A184="",H184&lt;&gt;"Yes",O184=""),0,MAX(0,J184-O184)),0)</f>
        <v/>
      </c>
      <c r="X184" s="31">
        <f>IFERROR(IF(A184="","",IF(H184&lt;&gt;"Yes","Inactive",IF(O184="","Count Needed",IF(O184&lt;J184*'Dashboard'!$B$5,"Reorder","Sufficient Stock")))),"Review")</f>
        <v/>
      </c>
      <c r="Y184" s="30">
        <f>IFERROR(IF(A184="","",W184*I184),"")</f>
        <v/>
      </c>
      <c r="Z184" s="32">
        <f>IFERROR(IF(A184="","",IF(COUNTIF($A$6:$A$205,A184)&gt;1,"Data issue: Duplicate Item ID",IF(OR(I184&lt;0,J184&lt;0,K184&lt;0,L184&lt;0,N184&lt;0,O184&lt;0),"Data issue: Negative quantity or cost",IF(AND(N184&lt;&gt;"",O184&gt;N184),"Data issue: Available exceeds owned",IF(M184="","Count needed: Missing count date",IF(TODAY()-M184&gt;'Dashboard'!$B$6,"Count needed: Stale physical count",IF(AND(T184&lt;&gt;"",MAX(T184,-T184)&gt;='Dashboard'!$B$7,MAX(T184*I184,-T184*I184)&gt;='Dashboard'!$B$8),"Quantity variance and value variance alert",IF(AND(T184&lt;&gt;"",MAX(T184,-T184)&gt;='Dashboard'!$B$7),"Quantity variance alert",IF(AND(T184&lt;&gt;"",MAX(T184*I184,-T184*I184)&gt;='Dashboard'!$B$8),"Value variance alert","OK"))))))))),"")</f>
        <v/>
      </c>
      <c r="AA184" s="25" t="n"/>
      <c r="AB184" s="30">
        <f>IFERROR(IF(OR(A184="",T184=""),"",MAX(T184*I184,-T184*I184)),"")</f>
        <v/>
      </c>
    </row>
    <row r="185">
      <c r="A185" s="24" t="n"/>
      <c r="B185" s="24" t="n"/>
      <c r="C185" s="25" t="n"/>
      <c r="D185" s="25" t="n"/>
      <c r="E185" s="25" t="n"/>
      <c r="F185" s="24" t="n"/>
      <c r="G185" s="25" t="n"/>
      <c r="H185" s="24" t="n"/>
      <c r="I185" s="26" t="n"/>
      <c r="J185" s="49" t="n"/>
      <c r="K185" s="49" t="n"/>
      <c r="L185" s="49" t="n"/>
      <c r="M185" s="28" t="n"/>
      <c r="N185" s="49" t="n"/>
      <c r="O185" s="49" t="n"/>
      <c r="P185" s="50">
        <f>IF(A185="","",IFERROR(SUMIF('Linen Transactions'!$C$6:$C$205,A185,'Linen Transactions'!$J$6:$J$205),0))</f>
        <v/>
      </c>
      <c r="Q185" s="50">
        <f>IF(A185="","",IFERROR(SUMIF('Linen Transactions'!$C$6:$C$205,A185,'Linen Transactions'!$K$6:$K$205),0))</f>
        <v/>
      </c>
      <c r="R185" s="50">
        <f>IF(A185="","",IFERROR(K185+P185,0))</f>
        <v/>
      </c>
      <c r="S185" s="50">
        <f>IF(A185="","",IFERROR(L185+Q185,0))</f>
        <v/>
      </c>
      <c r="T185" s="50">
        <f>IFERROR(IF(OR(A185="",N185=""),"",N185-R185),"")</f>
        <v/>
      </c>
      <c r="U185" s="50">
        <f>IFERROR(IF(OR(A185="",O185=""),"",O185-S185),"")</f>
        <v/>
      </c>
      <c r="V185" s="30">
        <f>IFERROR(IF(OR(A185="",N185=""),"",N185*I185),"")</f>
        <v/>
      </c>
      <c r="W185" s="50">
        <f>IFERROR(IF(OR(A185="",H185&lt;&gt;"Yes",O185=""),0,MAX(0,J185-O185)),0)</f>
        <v/>
      </c>
      <c r="X185" s="31">
        <f>IFERROR(IF(A185="","",IF(H185&lt;&gt;"Yes","Inactive",IF(O185="","Count Needed",IF(O185&lt;J185*'Dashboard'!$B$5,"Reorder","Sufficient Stock")))),"Review")</f>
        <v/>
      </c>
      <c r="Y185" s="30">
        <f>IFERROR(IF(A185="","",W185*I185),"")</f>
        <v/>
      </c>
      <c r="Z185" s="32">
        <f>IFERROR(IF(A185="","",IF(COUNTIF($A$6:$A$205,A185)&gt;1,"Data issue: Duplicate Item ID",IF(OR(I185&lt;0,J185&lt;0,K185&lt;0,L185&lt;0,N185&lt;0,O185&lt;0),"Data issue: Negative quantity or cost",IF(AND(N185&lt;&gt;"",O185&gt;N185),"Data issue: Available exceeds owned",IF(M185="","Count needed: Missing count date",IF(TODAY()-M185&gt;'Dashboard'!$B$6,"Count needed: Stale physical count",IF(AND(T185&lt;&gt;"",MAX(T185,-T185)&gt;='Dashboard'!$B$7,MAX(T185*I185,-T185*I185)&gt;='Dashboard'!$B$8),"Quantity variance and value variance alert",IF(AND(T185&lt;&gt;"",MAX(T185,-T185)&gt;='Dashboard'!$B$7),"Quantity variance alert",IF(AND(T185&lt;&gt;"",MAX(T185*I185,-T185*I185)&gt;='Dashboard'!$B$8),"Value variance alert","OK"))))))))),"")</f>
        <v/>
      </c>
      <c r="AA185" s="25" t="n"/>
      <c r="AB185" s="30">
        <f>IFERROR(IF(OR(A185="",T185=""),"",MAX(T185*I185,-T185*I185)),"")</f>
        <v/>
      </c>
    </row>
    <row r="186">
      <c r="A186" s="24" t="n"/>
      <c r="B186" s="24" t="n"/>
      <c r="C186" s="25" t="n"/>
      <c r="D186" s="25" t="n"/>
      <c r="E186" s="25" t="n"/>
      <c r="F186" s="24" t="n"/>
      <c r="G186" s="25" t="n"/>
      <c r="H186" s="24" t="n"/>
      <c r="I186" s="26" t="n"/>
      <c r="J186" s="49" t="n"/>
      <c r="K186" s="49" t="n"/>
      <c r="L186" s="49" t="n"/>
      <c r="M186" s="28" t="n"/>
      <c r="N186" s="49" t="n"/>
      <c r="O186" s="49" t="n"/>
      <c r="P186" s="50">
        <f>IF(A186="","",IFERROR(SUMIF('Linen Transactions'!$C$6:$C$205,A186,'Linen Transactions'!$J$6:$J$205),0))</f>
        <v/>
      </c>
      <c r="Q186" s="50">
        <f>IF(A186="","",IFERROR(SUMIF('Linen Transactions'!$C$6:$C$205,A186,'Linen Transactions'!$K$6:$K$205),0))</f>
        <v/>
      </c>
      <c r="R186" s="50">
        <f>IF(A186="","",IFERROR(K186+P186,0))</f>
        <v/>
      </c>
      <c r="S186" s="50">
        <f>IF(A186="","",IFERROR(L186+Q186,0))</f>
        <v/>
      </c>
      <c r="T186" s="50">
        <f>IFERROR(IF(OR(A186="",N186=""),"",N186-R186),"")</f>
        <v/>
      </c>
      <c r="U186" s="50">
        <f>IFERROR(IF(OR(A186="",O186=""),"",O186-S186),"")</f>
        <v/>
      </c>
      <c r="V186" s="30">
        <f>IFERROR(IF(OR(A186="",N186=""),"",N186*I186),"")</f>
        <v/>
      </c>
      <c r="W186" s="50">
        <f>IFERROR(IF(OR(A186="",H186&lt;&gt;"Yes",O186=""),0,MAX(0,J186-O186)),0)</f>
        <v/>
      </c>
      <c r="X186" s="31">
        <f>IFERROR(IF(A186="","",IF(H186&lt;&gt;"Yes","Inactive",IF(O186="","Count Needed",IF(O186&lt;J186*'Dashboard'!$B$5,"Reorder","Sufficient Stock")))),"Review")</f>
        <v/>
      </c>
      <c r="Y186" s="30">
        <f>IFERROR(IF(A186="","",W186*I186),"")</f>
        <v/>
      </c>
      <c r="Z186" s="32">
        <f>IFERROR(IF(A186="","",IF(COUNTIF($A$6:$A$205,A186)&gt;1,"Data issue: Duplicate Item ID",IF(OR(I186&lt;0,J186&lt;0,K186&lt;0,L186&lt;0,N186&lt;0,O186&lt;0),"Data issue: Negative quantity or cost",IF(AND(N186&lt;&gt;"",O186&gt;N186),"Data issue: Available exceeds owned",IF(M186="","Count needed: Missing count date",IF(TODAY()-M186&gt;'Dashboard'!$B$6,"Count needed: Stale physical count",IF(AND(T186&lt;&gt;"",MAX(T186,-T186)&gt;='Dashboard'!$B$7,MAX(T186*I186,-T186*I186)&gt;='Dashboard'!$B$8),"Quantity variance and value variance alert",IF(AND(T186&lt;&gt;"",MAX(T186,-T186)&gt;='Dashboard'!$B$7),"Quantity variance alert",IF(AND(T186&lt;&gt;"",MAX(T186*I186,-T186*I186)&gt;='Dashboard'!$B$8),"Value variance alert","OK"))))))))),"")</f>
        <v/>
      </c>
      <c r="AA186" s="25" t="n"/>
      <c r="AB186" s="30">
        <f>IFERROR(IF(OR(A186="",T186=""),"",MAX(T186*I186,-T186*I186)),"")</f>
        <v/>
      </c>
    </row>
    <row r="187">
      <c r="A187" s="24" t="n"/>
      <c r="B187" s="24" t="n"/>
      <c r="C187" s="25" t="n"/>
      <c r="D187" s="25" t="n"/>
      <c r="E187" s="25" t="n"/>
      <c r="F187" s="24" t="n"/>
      <c r="G187" s="25" t="n"/>
      <c r="H187" s="24" t="n"/>
      <c r="I187" s="26" t="n"/>
      <c r="J187" s="49" t="n"/>
      <c r="K187" s="49" t="n"/>
      <c r="L187" s="49" t="n"/>
      <c r="M187" s="28" t="n"/>
      <c r="N187" s="49" t="n"/>
      <c r="O187" s="49" t="n"/>
      <c r="P187" s="50">
        <f>IF(A187="","",IFERROR(SUMIF('Linen Transactions'!$C$6:$C$205,A187,'Linen Transactions'!$J$6:$J$205),0))</f>
        <v/>
      </c>
      <c r="Q187" s="50">
        <f>IF(A187="","",IFERROR(SUMIF('Linen Transactions'!$C$6:$C$205,A187,'Linen Transactions'!$K$6:$K$205),0))</f>
        <v/>
      </c>
      <c r="R187" s="50">
        <f>IF(A187="","",IFERROR(K187+P187,0))</f>
        <v/>
      </c>
      <c r="S187" s="50">
        <f>IF(A187="","",IFERROR(L187+Q187,0))</f>
        <v/>
      </c>
      <c r="T187" s="50">
        <f>IFERROR(IF(OR(A187="",N187=""),"",N187-R187),"")</f>
        <v/>
      </c>
      <c r="U187" s="50">
        <f>IFERROR(IF(OR(A187="",O187=""),"",O187-S187),"")</f>
        <v/>
      </c>
      <c r="V187" s="30">
        <f>IFERROR(IF(OR(A187="",N187=""),"",N187*I187),"")</f>
        <v/>
      </c>
      <c r="W187" s="50">
        <f>IFERROR(IF(OR(A187="",H187&lt;&gt;"Yes",O187=""),0,MAX(0,J187-O187)),0)</f>
        <v/>
      </c>
      <c r="X187" s="31">
        <f>IFERROR(IF(A187="","",IF(H187&lt;&gt;"Yes","Inactive",IF(O187="","Count Needed",IF(O187&lt;J187*'Dashboard'!$B$5,"Reorder","Sufficient Stock")))),"Review")</f>
        <v/>
      </c>
      <c r="Y187" s="30">
        <f>IFERROR(IF(A187="","",W187*I187),"")</f>
        <v/>
      </c>
      <c r="Z187" s="32">
        <f>IFERROR(IF(A187="","",IF(COUNTIF($A$6:$A$205,A187)&gt;1,"Data issue: Duplicate Item ID",IF(OR(I187&lt;0,J187&lt;0,K187&lt;0,L187&lt;0,N187&lt;0,O187&lt;0),"Data issue: Negative quantity or cost",IF(AND(N187&lt;&gt;"",O187&gt;N187),"Data issue: Available exceeds owned",IF(M187="","Count needed: Missing count date",IF(TODAY()-M187&gt;'Dashboard'!$B$6,"Count needed: Stale physical count",IF(AND(T187&lt;&gt;"",MAX(T187,-T187)&gt;='Dashboard'!$B$7,MAX(T187*I187,-T187*I187)&gt;='Dashboard'!$B$8),"Quantity variance and value variance alert",IF(AND(T187&lt;&gt;"",MAX(T187,-T187)&gt;='Dashboard'!$B$7),"Quantity variance alert",IF(AND(T187&lt;&gt;"",MAX(T187*I187,-T187*I187)&gt;='Dashboard'!$B$8),"Value variance alert","OK"))))))))),"")</f>
        <v/>
      </c>
      <c r="AA187" s="25" t="n"/>
      <c r="AB187" s="30">
        <f>IFERROR(IF(OR(A187="",T187=""),"",MAX(T187*I187,-T187*I187)),"")</f>
        <v/>
      </c>
    </row>
    <row r="188">
      <c r="A188" s="24" t="n"/>
      <c r="B188" s="24" t="n"/>
      <c r="C188" s="25" t="n"/>
      <c r="D188" s="25" t="n"/>
      <c r="E188" s="25" t="n"/>
      <c r="F188" s="24" t="n"/>
      <c r="G188" s="25" t="n"/>
      <c r="H188" s="24" t="n"/>
      <c r="I188" s="26" t="n"/>
      <c r="J188" s="49" t="n"/>
      <c r="K188" s="49" t="n"/>
      <c r="L188" s="49" t="n"/>
      <c r="M188" s="28" t="n"/>
      <c r="N188" s="49" t="n"/>
      <c r="O188" s="49" t="n"/>
      <c r="P188" s="50">
        <f>IF(A188="","",IFERROR(SUMIF('Linen Transactions'!$C$6:$C$205,A188,'Linen Transactions'!$J$6:$J$205),0))</f>
        <v/>
      </c>
      <c r="Q188" s="50">
        <f>IF(A188="","",IFERROR(SUMIF('Linen Transactions'!$C$6:$C$205,A188,'Linen Transactions'!$K$6:$K$205),0))</f>
        <v/>
      </c>
      <c r="R188" s="50">
        <f>IF(A188="","",IFERROR(K188+P188,0))</f>
        <v/>
      </c>
      <c r="S188" s="50">
        <f>IF(A188="","",IFERROR(L188+Q188,0))</f>
        <v/>
      </c>
      <c r="T188" s="50">
        <f>IFERROR(IF(OR(A188="",N188=""),"",N188-R188),"")</f>
        <v/>
      </c>
      <c r="U188" s="50">
        <f>IFERROR(IF(OR(A188="",O188=""),"",O188-S188),"")</f>
        <v/>
      </c>
      <c r="V188" s="30">
        <f>IFERROR(IF(OR(A188="",N188=""),"",N188*I188),"")</f>
        <v/>
      </c>
      <c r="W188" s="50">
        <f>IFERROR(IF(OR(A188="",H188&lt;&gt;"Yes",O188=""),0,MAX(0,J188-O188)),0)</f>
        <v/>
      </c>
      <c r="X188" s="31">
        <f>IFERROR(IF(A188="","",IF(H188&lt;&gt;"Yes","Inactive",IF(O188="","Count Needed",IF(O188&lt;J188*'Dashboard'!$B$5,"Reorder","Sufficient Stock")))),"Review")</f>
        <v/>
      </c>
      <c r="Y188" s="30">
        <f>IFERROR(IF(A188="","",W188*I188),"")</f>
        <v/>
      </c>
      <c r="Z188" s="32">
        <f>IFERROR(IF(A188="","",IF(COUNTIF($A$6:$A$205,A188)&gt;1,"Data issue: Duplicate Item ID",IF(OR(I188&lt;0,J188&lt;0,K188&lt;0,L188&lt;0,N188&lt;0,O188&lt;0),"Data issue: Negative quantity or cost",IF(AND(N188&lt;&gt;"",O188&gt;N188),"Data issue: Available exceeds owned",IF(M188="","Count needed: Missing count date",IF(TODAY()-M188&gt;'Dashboard'!$B$6,"Count needed: Stale physical count",IF(AND(T188&lt;&gt;"",MAX(T188,-T188)&gt;='Dashboard'!$B$7,MAX(T188*I188,-T188*I188)&gt;='Dashboard'!$B$8),"Quantity variance and value variance alert",IF(AND(T188&lt;&gt;"",MAX(T188,-T188)&gt;='Dashboard'!$B$7),"Quantity variance alert",IF(AND(T188&lt;&gt;"",MAX(T188*I188,-T188*I188)&gt;='Dashboard'!$B$8),"Value variance alert","OK"))))))))),"")</f>
        <v/>
      </c>
      <c r="AA188" s="25" t="n"/>
      <c r="AB188" s="30">
        <f>IFERROR(IF(OR(A188="",T188=""),"",MAX(T188*I188,-T188*I188)),"")</f>
        <v/>
      </c>
    </row>
    <row r="189">
      <c r="A189" s="24" t="n"/>
      <c r="B189" s="24" t="n"/>
      <c r="C189" s="25" t="n"/>
      <c r="D189" s="25" t="n"/>
      <c r="E189" s="25" t="n"/>
      <c r="F189" s="24" t="n"/>
      <c r="G189" s="25" t="n"/>
      <c r="H189" s="24" t="n"/>
      <c r="I189" s="26" t="n"/>
      <c r="J189" s="49" t="n"/>
      <c r="K189" s="49" t="n"/>
      <c r="L189" s="49" t="n"/>
      <c r="M189" s="28" t="n"/>
      <c r="N189" s="49" t="n"/>
      <c r="O189" s="49" t="n"/>
      <c r="P189" s="50">
        <f>IF(A189="","",IFERROR(SUMIF('Linen Transactions'!$C$6:$C$205,A189,'Linen Transactions'!$J$6:$J$205),0))</f>
        <v/>
      </c>
      <c r="Q189" s="50">
        <f>IF(A189="","",IFERROR(SUMIF('Linen Transactions'!$C$6:$C$205,A189,'Linen Transactions'!$K$6:$K$205),0))</f>
        <v/>
      </c>
      <c r="R189" s="50">
        <f>IF(A189="","",IFERROR(K189+P189,0))</f>
        <v/>
      </c>
      <c r="S189" s="50">
        <f>IF(A189="","",IFERROR(L189+Q189,0))</f>
        <v/>
      </c>
      <c r="T189" s="50">
        <f>IFERROR(IF(OR(A189="",N189=""),"",N189-R189),"")</f>
        <v/>
      </c>
      <c r="U189" s="50">
        <f>IFERROR(IF(OR(A189="",O189=""),"",O189-S189),"")</f>
        <v/>
      </c>
      <c r="V189" s="30">
        <f>IFERROR(IF(OR(A189="",N189=""),"",N189*I189),"")</f>
        <v/>
      </c>
      <c r="W189" s="50">
        <f>IFERROR(IF(OR(A189="",H189&lt;&gt;"Yes",O189=""),0,MAX(0,J189-O189)),0)</f>
        <v/>
      </c>
      <c r="X189" s="31">
        <f>IFERROR(IF(A189="","",IF(H189&lt;&gt;"Yes","Inactive",IF(O189="","Count Needed",IF(O189&lt;J189*'Dashboard'!$B$5,"Reorder","Sufficient Stock")))),"Review")</f>
        <v/>
      </c>
      <c r="Y189" s="30">
        <f>IFERROR(IF(A189="","",W189*I189),"")</f>
        <v/>
      </c>
      <c r="Z189" s="32">
        <f>IFERROR(IF(A189="","",IF(COUNTIF($A$6:$A$205,A189)&gt;1,"Data issue: Duplicate Item ID",IF(OR(I189&lt;0,J189&lt;0,K189&lt;0,L189&lt;0,N189&lt;0,O189&lt;0),"Data issue: Negative quantity or cost",IF(AND(N189&lt;&gt;"",O189&gt;N189),"Data issue: Available exceeds owned",IF(M189="","Count needed: Missing count date",IF(TODAY()-M189&gt;'Dashboard'!$B$6,"Count needed: Stale physical count",IF(AND(T189&lt;&gt;"",MAX(T189,-T189)&gt;='Dashboard'!$B$7,MAX(T189*I189,-T189*I189)&gt;='Dashboard'!$B$8),"Quantity variance and value variance alert",IF(AND(T189&lt;&gt;"",MAX(T189,-T189)&gt;='Dashboard'!$B$7),"Quantity variance alert",IF(AND(T189&lt;&gt;"",MAX(T189*I189,-T189*I189)&gt;='Dashboard'!$B$8),"Value variance alert","OK"))))))))),"")</f>
        <v/>
      </c>
      <c r="AA189" s="25" t="n"/>
      <c r="AB189" s="30">
        <f>IFERROR(IF(OR(A189="",T189=""),"",MAX(T189*I189,-T189*I189)),"")</f>
        <v/>
      </c>
    </row>
    <row r="190">
      <c r="A190" s="24" t="n"/>
      <c r="B190" s="24" t="n"/>
      <c r="C190" s="25" t="n"/>
      <c r="D190" s="25" t="n"/>
      <c r="E190" s="25" t="n"/>
      <c r="F190" s="24" t="n"/>
      <c r="G190" s="25" t="n"/>
      <c r="H190" s="24" t="n"/>
      <c r="I190" s="26" t="n"/>
      <c r="J190" s="49" t="n"/>
      <c r="K190" s="49" t="n"/>
      <c r="L190" s="49" t="n"/>
      <c r="M190" s="28" t="n"/>
      <c r="N190" s="49" t="n"/>
      <c r="O190" s="49" t="n"/>
      <c r="P190" s="50">
        <f>IF(A190="","",IFERROR(SUMIF('Linen Transactions'!$C$6:$C$205,A190,'Linen Transactions'!$J$6:$J$205),0))</f>
        <v/>
      </c>
      <c r="Q190" s="50">
        <f>IF(A190="","",IFERROR(SUMIF('Linen Transactions'!$C$6:$C$205,A190,'Linen Transactions'!$K$6:$K$205),0))</f>
        <v/>
      </c>
      <c r="R190" s="50">
        <f>IF(A190="","",IFERROR(K190+P190,0))</f>
        <v/>
      </c>
      <c r="S190" s="50">
        <f>IF(A190="","",IFERROR(L190+Q190,0))</f>
        <v/>
      </c>
      <c r="T190" s="50">
        <f>IFERROR(IF(OR(A190="",N190=""),"",N190-R190),"")</f>
        <v/>
      </c>
      <c r="U190" s="50">
        <f>IFERROR(IF(OR(A190="",O190=""),"",O190-S190),"")</f>
        <v/>
      </c>
      <c r="V190" s="30">
        <f>IFERROR(IF(OR(A190="",N190=""),"",N190*I190),"")</f>
        <v/>
      </c>
      <c r="W190" s="50">
        <f>IFERROR(IF(OR(A190="",H190&lt;&gt;"Yes",O190=""),0,MAX(0,J190-O190)),0)</f>
        <v/>
      </c>
      <c r="X190" s="31">
        <f>IFERROR(IF(A190="","",IF(H190&lt;&gt;"Yes","Inactive",IF(O190="","Count Needed",IF(O190&lt;J190*'Dashboard'!$B$5,"Reorder","Sufficient Stock")))),"Review")</f>
        <v/>
      </c>
      <c r="Y190" s="30">
        <f>IFERROR(IF(A190="","",W190*I190),"")</f>
        <v/>
      </c>
      <c r="Z190" s="32">
        <f>IFERROR(IF(A190="","",IF(COUNTIF($A$6:$A$205,A190)&gt;1,"Data issue: Duplicate Item ID",IF(OR(I190&lt;0,J190&lt;0,K190&lt;0,L190&lt;0,N190&lt;0,O190&lt;0),"Data issue: Negative quantity or cost",IF(AND(N190&lt;&gt;"",O190&gt;N190),"Data issue: Available exceeds owned",IF(M190="","Count needed: Missing count date",IF(TODAY()-M190&gt;'Dashboard'!$B$6,"Count needed: Stale physical count",IF(AND(T190&lt;&gt;"",MAX(T190,-T190)&gt;='Dashboard'!$B$7,MAX(T190*I190,-T190*I190)&gt;='Dashboard'!$B$8),"Quantity variance and value variance alert",IF(AND(T190&lt;&gt;"",MAX(T190,-T190)&gt;='Dashboard'!$B$7),"Quantity variance alert",IF(AND(T190&lt;&gt;"",MAX(T190*I190,-T190*I190)&gt;='Dashboard'!$B$8),"Value variance alert","OK"))))))))),"")</f>
        <v/>
      </c>
      <c r="AA190" s="25" t="n"/>
      <c r="AB190" s="30">
        <f>IFERROR(IF(OR(A190="",T190=""),"",MAX(T190*I190,-T190*I190)),"")</f>
        <v/>
      </c>
    </row>
    <row r="191">
      <c r="A191" s="24" t="n"/>
      <c r="B191" s="24" t="n"/>
      <c r="C191" s="25" t="n"/>
      <c r="D191" s="25" t="n"/>
      <c r="E191" s="25" t="n"/>
      <c r="F191" s="24" t="n"/>
      <c r="G191" s="25" t="n"/>
      <c r="H191" s="24" t="n"/>
      <c r="I191" s="26" t="n"/>
      <c r="J191" s="49" t="n"/>
      <c r="K191" s="49" t="n"/>
      <c r="L191" s="49" t="n"/>
      <c r="M191" s="28" t="n"/>
      <c r="N191" s="49" t="n"/>
      <c r="O191" s="49" t="n"/>
      <c r="P191" s="50">
        <f>IF(A191="","",IFERROR(SUMIF('Linen Transactions'!$C$6:$C$205,A191,'Linen Transactions'!$J$6:$J$205),0))</f>
        <v/>
      </c>
      <c r="Q191" s="50">
        <f>IF(A191="","",IFERROR(SUMIF('Linen Transactions'!$C$6:$C$205,A191,'Linen Transactions'!$K$6:$K$205),0))</f>
        <v/>
      </c>
      <c r="R191" s="50">
        <f>IF(A191="","",IFERROR(K191+P191,0))</f>
        <v/>
      </c>
      <c r="S191" s="50">
        <f>IF(A191="","",IFERROR(L191+Q191,0))</f>
        <v/>
      </c>
      <c r="T191" s="50">
        <f>IFERROR(IF(OR(A191="",N191=""),"",N191-R191),"")</f>
        <v/>
      </c>
      <c r="U191" s="50">
        <f>IFERROR(IF(OR(A191="",O191=""),"",O191-S191),"")</f>
        <v/>
      </c>
      <c r="V191" s="30">
        <f>IFERROR(IF(OR(A191="",N191=""),"",N191*I191),"")</f>
        <v/>
      </c>
      <c r="W191" s="50">
        <f>IFERROR(IF(OR(A191="",H191&lt;&gt;"Yes",O191=""),0,MAX(0,J191-O191)),0)</f>
        <v/>
      </c>
      <c r="X191" s="31">
        <f>IFERROR(IF(A191="","",IF(H191&lt;&gt;"Yes","Inactive",IF(O191="","Count Needed",IF(O191&lt;J191*'Dashboard'!$B$5,"Reorder","Sufficient Stock")))),"Review")</f>
        <v/>
      </c>
      <c r="Y191" s="30">
        <f>IFERROR(IF(A191="","",W191*I191),"")</f>
        <v/>
      </c>
      <c r="Z191" s="32">
        <f>IFERROR(IF(A191="","",IF(COUNTIF($A$6:$A$205,A191)&gt;1,"Data issue: Duplicate Item ID",IF(OR(I191&lt;0,J191&lt;0,K191&lt;0,L191&lt;0,N191&lt;0,O191&lt;0),"Data issue: Negative quantity or cost",IF(AND(N191&lt;&gt;"",O191&gt;N191),"Data issue: Available exceeds owned",IF(M191="","Count needed: Missing count date",IF(TODAY()-M191&gt;'Dashboard'!$B$6,"Count needed: Stale physical count",IF(AND(T191&lt;&gt;"",MAX(T191,-T191)&gt;='Dashboard'!$B$7,MAX(T191*I191,-T191*I191)&gt;='Dashboard'!$B$8),"Quantity variance and value variance alert",IF(AND(T191&lt;&gt;"",MAX(T191,-T191)&gt;='Dashboard'!$B$7),"Quantity variance alert",IF(AND(T191&lt;&gt;"",MAX(T191*I191,-T191*I191)&gt;='Dashboard'!$B$8),"Value variance alert","OK"))))))))),"")</f>
        <v/>
      </c>
      <c r="AA191" s="25" t="n"/>
      <c r="AB191" s="30">
        <f>IFERROR(IF(OR(A191="",T191=""),"",MAX(T191*I191,-T191*I191)),"")</f>
        <v/>
      </c>
    </row>
    <row r="192">
      <c r="A192" s="24" t="n"/>
      <c r="B192" s="24" t="n"/>
      <c r="C192" s="25" t="n"/>
      <c r="D192" s="25" t="n"/>
      <c r="E192" s="25" t="n"/>
      <c r="F192" s="24" t="n"/>
      <c r="G192" s="25" t="n"/>
      <c r="H192" s="24" t="n"/>
      <c r="I192" s="26" t="n"/>
      <c r="J192" s="49" t="n"/>
      <c r="K192" s="49" t="n"/>
      <c r="L192" s="49" t="n"/>
      <c r="M192" s="28" t="n"/>
      <c r="N192" s="49" t="n"/>
      <c r="O192" s="49" t="n"/>
      <c r="P192" s="50">
        <f>IF(A192="","",IFERROR(SUMIF('Linen Transactions'!$C$6:$C$205,A192,'Linen Transactions'!$J$6:$J$205),0))</f>
        <v/>
      </c>
      <c r="Q192" s="50">
        <f>IF(A192="","",IFERROR(SUMIF('Linen Transactions'!$C$6:$C$205,A192,'Linen Transactions'!$K$6:$K$205),0))</f>
        <v/>
      </c>
      <c r="R192" s="50">
        <f>IF(A192="","",IFERROR(K192+P192,0))</f>
        <v/>
      </c>
      <c r="S192" s="50">
        <f>IF(A192="","",IFERROR(L192+Q192,0))</f>
        <v/>
      </c>
      <c r="T192" s="50">
        <f>IFERROR(IF(OR(A192="",N192=""),"",N192-R192),"")</f>
        <v/>
      </c>
      <c r="U192" s="50">
        <f>IFERROR(IF(OR(A192="",O192=""),"",O192-S192),"")</f>
        <v/>
      </c>
      <c r="V192" s="30">
        <f>IFERROR(IF(OR(A192="",N192=""),"",N192*I192),"")</f>
        <v/>
      </c>
      <c r="W192" s="50">
        <f>IFERROR(IF(OR(A192="",H192&lt;&gt;"Yes",O192=""),0,MAX(0,J192-O192)),0)</f>
        <v/>
      </c>
      <c r="X192" s="31">
        <f>IFERROR(IF(A192="","",IF(H192&lt;&gt;"Yes","Inactive",IF(O192="","Count Needed",IF(O192&lt;J192*'Dashboard'!$B$5,"Reorder","Sufficient Stock")))),"Review")</f>
        <v/>
      </c>
      <c r="Y192" s="30">
        <f>IFERROR(IF(A192="","",W192*I192),"")</f>
        <v/>
      </c>
      <c r="Z192" s="32">
        <f>IFERROR(IF(A192="","",IF(COUNTIF($A$6:$A$205,A192)&gt;1,"Data issue: Duplicate Item ID",IF(OR(I192&lt;0,J192&lt;0,K192&lt;0,L192&lt;0,N192&lt;0,O192&lt;0),"Data issue: Negative quantity or cost",IF(AND(N192&lt;&gt;"",O192&gt;N192),"Data issue: Available exceeds owned",IF(M192="","Count needed: Missing count date",IF(TODAY()-M192&gt;'Dashboard'!$B$6,"Count needed: Stale physical count",IF(AND(T192&lt;&gt;"",MAX(T192,-T192)&gt;='Dashboard'!$B$7,MAX(T192*I192,-T192*I192)&gt;='Dashboard'!$B$8),"Quantity variance and value variance alert",IF(AND(T192&lt;&gt;"",MAX(T192,-T192)&gt;='Dashboard'!$B$7),"Quantity variance alert",IF(AND(T192&lt;&gt;"",MAX(T192*I192,-T192*I192)&gt;='Dashboard'!$B$8),"Value variance alert","OK"))))))))),"")</f>
        <v/>
      </c>
      <c r="AA192" s="25" t="n"/>
      <c r="AB192" s="30">
        <f>IFERROR(IF(OR(A192="",T192=""),"",MAX(T192*I192,-T192*I192)),"")</f>
        <v/>
      </c>
    </row>
    <row r="193">
      <c r="A193" s="24" t="n"/>
      <c r="B193" s="24" t="n"/>
      <c r="C193" s="25" t="n"/>
      <c r="D193" s="25" t="n"/>
      <c r="E193" s="25" t="n"/>
      <c r="F193" s="24" t="n"/>
      <c r="G193" s="25" t="n"/>
      <c r="H193" s="24" t="n"/>
      <c r="I193" s="26" t="n"/>
      <c r="J193" s="49" t="n"/>
      <c r="K193" s="49" t="n"/>
      <c r="L193" s="49" t="n"/>
      <c r="M193" s="28" t="n"/>
      <c r="N193" s="49" t="n"/>
      <c r="O193" s="49" t="n"/>
      <c r="P193" s="50">
        <f>IF(A193="","",IFERROR(SUMIF('Linen Transactions'!$C$6:$C$205,A193,'Linen Transactions'!$J$6:$J$205),0))</f>
        <v/>
      </c>
      <c r="Q193" s="50">
        <f>IF(A193="","",IFERROR(SUMIF('Linen Transactions'!$C$6:$C$205,A193,'Linen Transactions'!$K$6:$K$205),0))</f>
        <v/>
      </c>
      <c r="R193" s="50">
        <f>IF(A193="","",IFERROR(K193+P193,0))</f>
        <v/>
      </c>
      <c r="S193" s="50">
        <f>IF(A193="","",IFERROR(L193+Q193,0))</f>
        <v/>
      </c>
      <c r="T193" s="50">
        <f>IFERROR(IF(OR(A193="",N193=""),"",N193-R193),"")</f>
        <v/>
      </c>
      <c r="U193" s="50">
        <f>IFERROR(IF(OR(A193="",O193=""),"",O193-S193),"")</f>
        <v/>
      </c>
      <c r="V193" s="30">
        <f>IFERROR(IF(OR(A193="",N193=""),"",N193*I193),"")</f>
        <v/>
      </c>
      <c r="W193" s="50">
        <f>IFERROR(IF(OR(A193="",H193&lt;&gt;"Yes",O193=""),0,MAX(0,J193-O193)),0)</f>
        <v/>
      </c>
      <c r="X193" s="31">
        <f>IFERROR(IF(A193="","",IF(H193&lt;&gt;"Yes","Inactive",IF(O193="","Count Needed",IF(O193&lt;J193*'Dashboard'!$B$5,"Reorder","Sufficient Stock")))),"Review")</f>
        <v/>
      </c>
      <c r="Y193" s="30">
        <f>IFERROR(IF(A193="","",W193*I193),"")</f>
        <v/>
      </c>
      <c r="Z193" s="32">
        <f>IFERROR(IF(A193="","",IF(COUNTIF($A$6:$A$205,A193)&gt;1,"Data issue: Duplicate Item ID",IF(OR(I193&lt;0,J193&lt;0,K193&lt;0,L193&lt;0,N193&lt;0,O193&lt;0),"Data issue: Negative quantity or cost",IF(AND(N193&lt;&gt;"",O193&gt;N193),"Data issue: Available exceeds owned",IF(M193="","Count needed: Missing count date",IF(TODAY()-M193&gt;'Dashboard'!$B$6,"Count needed: Stale physical count",IF(AND(T193&lt;&gt;"",MAX(T193,-T193)&gt;='Dashboard'!$B$7,MAX(T193*I193,-T193*I193)&gt;='Dashboard'!$B$8),"Quantity variance and value variance alert",IF(AND(T193&lt;&gt;"",MAX(T193,-T193)&gt;='Dashboard'!$B$7),"Quantity variance alert",IF(AND(T193&lt;&gt;"",MAX(T193*I193,-T193*I193)&gt;='Dashboard'!$B$8),"Value variance alert","OK"))))))))),"")</f>
        <v/>
      </c>
      <c r="AA193" s="25" t="n"/>
      <c r="AB193" s="30">
        <f>IFERROR(IF(OR(A193="",T193=""),"",MAX(T193*I193,-T193*I193)),"")</f>
        <v/>
      </c>
    </row>
    <row r="194">
      <c r="A194" s="24" t="n"/>
      <c r="B194" s="24" t="n"/>
      <c r="C194" s="25" t="n"/>
      <c r="D194" s="25" t="n"/>
      <c r="E194" s="25" t="n"/>
      <c r="F194" s="24" t="n"/>
      <c r="G194" s="25" t="n"/>
      <c r="H194" s="24" t="n"/>
      <c r="I194" s="26" t="n"/>
      <c r="J194" s="49" t="n"/>
      <c r="K194" s="49" t="n"/>
      <c r="L194" s="49" t="n"/>
      <c r="M194" s="28" t="n"/>
      <c r="N194" s="49" t="n"/>
      <c r="O194" s="49" t="n"/>
      <c r="P194" s="50">
        <f>IF(A194="","",IFERROR(SUMIF('Linen Transactions'!$C$6:$C$205,A194,'Linen Transactions'!$J$6:$J$205),0))</f>
        <v/>
      </c>
      <c r="Q194" s="50">
        <f>IF(A194="","",IFERROR(SUMIF('Linen Transactions'!$C$6:$C$205,A194,'Linen Transactions'!$K$6:$K$205),0))</f>
        <v/>
      </c>
      <c r="R194" s="50">
        <f>IF(A194="","",IFERROR(K194+P194,0))</f>
        <v/>
      </c>
      <c r="S194" s="50">
        <f>IF(A194="","",IFERROR(L194+Q194,0))</f>
        <v/>
      </c>
      <c r="T194" s="50">
        <f>IFERROR(IF(OR(A194="",N194=""),"",N194-R194),"")</f>
        <v/>
      </c>
      <c r="U194" s="50">
        <f>IFERROR(IF(OR(A194="",O194=""),"",O194-S194),"")</f>
        <v/>
      </c>
      <c r="V194" s="30">
        <f>IFERROR(IF(OR(A194="",N194=""),"",N194*I194),"")</f>
        <v/>
      </c>
      <c r="W194" s="50">
        <f>IFERROR(IF(OR(A194="",H194&lt;&gt;"Yes",O194=""),0,MAX(0,J194-O194)),0)</f>
        <v/>
      </c>
      <c r="X194" s="31">
        <f>IFERROR(IF(A194="","",IF(H194&lt;&gt;"Yes","Inactive",IF(O194="","Count Needed",IF(O194&lt;J194*'Dashboard'!$B$5,"Reorder","Sufficient Stock")))),"Review")</f>
        <v/>
      </c>
      <c r="Y194" s="30">
        <f>IFERROR(IF(A194="","",W194*I194),"")</f>
        <v/>
      </c>
      <c r="Z194" s="32">
        <f>IFERROR(IF(A194="","",IF(COUNTIF($A$6:$A$205,A194)&gt;1,"Data issue: Duplicate Item ID",IF(OR(I194&lt;0,J194&lt;0,K194&lt;0,L194&lt;0,N194&lt;0,O194&lt;0),"Data issue: Negative quantity or cost",IF(AND(N194&lt;&gt;"",O194&gt;N194),"Data issue: Available exceeds owned",IF(M194="","Count needed: Missing count date",IF(TODAY()-M194&gt;'Dashboard'!$B$6,"Count needed: Stale physical count",IF(AND(T194&lt;&gt;"",MAX(T194,-T194)&gt;='Dashboard'!$B$7,MAX(T194*I194,-T194*I194)&gt;='Dashboard'!$B$8),"Quantity variance and value variance alert",IF(AND(T194&lt;&gt;"",MAX(T194,-T194)&gt;='Dashboard'!$B$7),"Quantity variance alert",IF(AND(T194&lt;&gt;"",MAX(T194*I194,-T194*I194)&gt;='Dashboard'!$B$8),"Value variance alert","OK"))))))))),"")</f>
        <v/>
      </c>
      <c r="AA194" s="25" t="n"/>
      <c r="AB194" s="30">
        <f>IFERROR(IF(OR(A194="",T194=""),"",MAX(T194*I194,-T194*I194)),"")</f>
        <v/>
      </c>
    </row>
    <row r="195">
      <c r="A195" s="24" t="n"/>
      <c r="B195" s="24" t="n"/>
      <c r="C195" s="25" t="n"/>
      <c r="D195" s="25" t="n"/>
      <c r="E195" s="25" t="n"/>
      <c r="F195" s="24" t="n"/>
      <c r="G195" s="25" t="n"/>
      <c r="H195" s="24" t="n"/>
      <c r="I195" s="26" t="n"/>
      <c r="J195" s="49" t="n"/>
      <c r="K195" s="49" t="n"/>
      <c r="L195" s="49" t="n"/>
      <c r="M195" s="28" t="n"/>
      <c r="N195" s="49" t="n"/>
      <c r="O195" s="49" t="n"/>
      <c r="P195" s="50">
        <f>IF(A195="","",IFERROR(SUMIF('Linen Transactions'!$C$6:$C$205,A195,'Linen Transactions'!$J$6:$J$205),0))</f>
        <v/>
      </c>
      <c r="Q195" s="50">
        <f>IF(A195="","",IFERROR(SUMIF('Linen Transactions'!$C$6:$C$205,A195,'Linen Transactions'!$K$6:$K$205),0))</f>
        <v/>
      </c>
      <c r="R195" s="50">
        <f>IF(A195="","",IFERROR(K195+P195,0))</f>
        <v/>
      </c>
      <c r="S195" s="50">
        <f>IF(A195="","",IFERROR(L195+Q195,0))</f>
        <v/>
      </c>
      <c r="T195" s="50">
        <f>IFERROR(IF(OR(A195="",N195=""),"",N195-R195),"")</f>
        <v/>
      </c>
      <c r="U195" s="50">
        <f>IFERROR(IF(OR(A195="",O195=""),"",O195-S195),"")</f>
        <v/>
      </c>
      <c r="V195" s="30">
        <f>IFERROR(IF(OR(A195="",N195=""),"",N195*I195),"")</f>
        <v/>
      </c>
      <c r="W195" s="50">
        <f>IFERROR(IF(OR(A195="",H195&lt;&gt;"Yes",O195=""),0,MAX(0,J195-O195)),0)</f>
        <v/>
      </c>
      <c r="X195" s="31">
        <f>IFERROR(IF(A195="","",IF(H195&lt;&gt;"Yes","Inactive",IF(O195="","Count Needed",IF(O195&lt;J195*'Dashboard'!$B$5,"Reorder","Sufficient Stock")))),"Review")</f>
        <v/>
      </c>
      <c r="Y195" s="30">
        <f>IFERROR(IF(A195="","",W195*I195),"")</f>
        <v/>
      </c>
      <c r="Z195" s="32">
        <f>IFERROR(IF(A195="","",IF(COUNTIF($A$6:$A$205,A195)&gt;1,"Data issue: Duplicate Item ID",IF(OR(I195&lt;0,J195&lt;0,K195&lt;0,L195&lt;0,N195&lt;0,O195&lt;0),"Data issue: Negative quantity or cost",IF(AND(N195&lt;&gt;"",O195&gt;N195),"Data issue: Available exceeds owned",IF(M195="","Count needed: Missing count date",IF(TODAY()-M195&gt;'Dashboard'!$B$6,"Count needed: Stale physical count",IF(AND(T195&lt;&gt;"",MAX(T195,-T195)&gt;='Dashboard'!$B$7,MAX(T195*I195,-T195*I195)&gt;='Dashboard'!$B$8),"Quantity variance and value variance alert",IF(AND(T195&lt;&gt;"",MAX(T195,-T195)&gt;='Dashboard'!$B$7),"Quantity variance alert",IF(AND(T195&lt;&gt;"",MAX(T195*I195,-T195*I195)&gt;='Dashboard'!$B$8),"Value variance alert","OK"))))))))),"")</f>
        <v/>
      </c>
      <c r="AA195" s="25" t="n"/>
      <c r="AB195" s="30">
        <f>IFERROR(IF(OR(A195="",T195=""),"",MAX(T195*I195,-T195*I195)),"")</f>
        <v/>
      </c>
    </row>
    <row r="196">
      <c r="A196" s="24" t="n"/>
      <c r="B196" s="24" t="n"/>
      <c r="C196" s="25" t="n"/>
      <c r="D196" s="25" t="n"/>
      <c r="E196" s="25" t="n"/>
      <c r="F196" s="24" t="n"/>
      <c r="G196" s="25" t="n"/>
      <c r="H196" s="24" t="n"/>
      <c r="I196" s="26" t="n"/>
      <c r="J196" s="49" t="n"/>
      <c r="K196" s="49" t="n"/>
      <c r="L196" s="49" t="n"/>
      <c r="M196" s="28" t="n"/>
      <c r="N196" s="49" t="n"/>
      <c r="O196" s="49" t="n"/>
      <c r="P196" s="50">
        <f>IF(A196="","",IFERROR(SUMIF('Linen Transactions'!$C$6:$C$205,A196,'Linen Transactions'!$J$6:$J$205),0))</f>
        <v/>
      </c>
      <c r="Q196" s="50">
        <f>IF(A196="","",IFERROR(SUMIF('Linen Transactions'!$C$6:$C$205,A196,'Linen Transactions'!$K$6:$K$205),0))</f>
        <v/>
      </c>
      <c r="R196" s="50">
        <f>IF(A196="","",IFERROR(K196+P196,0))</f>
        <v/>
      </c>
      <c r="S196" s="50">
        <f>IF(A196="","",IFERROR(L196+Q196,0))</f>
        <v/>
      </c>
      <c r="T196" s="50">
        <f>IFERROR(IF(OR(A196="",N196=""),"",N196-R196),"")</f>
        <v/>
      </c>
      <c r="U196" s="50">
        <f>IFERROR(IF(OR(A196="",O196=""),"",O196-S196),"")</f>
        <v/>
      </c>
      <c r="V196" s="30">
        <f>IFERROR(IF(OR(A196="",N196=""),"",N196*I196),"")</f>
        <v/>
      </c>
      <c r="W196" s="50">
        <f>IFERROR(IF(OR(A196="",H196&lt;&gt;"Yes",O196=""),0,MAX(0,J196-O196)),0)</f>
        <v/>
      </c>
      <c r="X196" s="31">
        <f>IFERROR(IF(A196="","",IF(H196&lt;&gt;"Yes","Inactive",IF(O196="","Count Needed",IF(O196&lt;J196*'Dashboard'!$B$5,"Reorder","Sufficient Stock")))),"Review")</f>
        <v/>
      </c>
      <c r="Y196" s="30">
        <f>IFERROR(IF(A196="","",W196*I196),"")</f>
        <v/>
      </c>
      <c r="Z196" s="32">
        <f>IFERROR(IF(A196="","",IF(COUNTIF($A$6:$A$205,A196)&gt;1,"Data issue: Duplicate Item ID",IF(OR(I196&lt;0,J196&lt;0,K196&lt;0,L196&lt;0,N196&lt;0,O196&lt;0),"Data issue: Negative quantity or cost",IF(AND(N196&lt;&gt;"",O196&gt;N196),"Data issue: Available exceeds owned",IF(M196="","Count needed: Missing count date",IF(TODAY()-M196&gt;'Dashboard'!$B$6,"Count needed: Stale physical count",IF(AND(T196&lt;&gt;"",MAX(T196,-T196)&gt;='Dashboard'!$B$7,MAX(T196*I196,-T196*I196)&gt;='Dashboard'!$B$8),"Quantity variance and value variance alert",IF(AND(T196&lt;&gt;"",MAX(T196,-T196)&gt;='Dashboard'!$B$7),"Quantity variance alert",IF(AND(T196&lt;&gt;"",MAX(T196*I196,-T196*I196)&gt;='Dashboard'!$B$8),"Value variance alert","OK"))))))))),"")</f>
        <v/>
      </c>
      <c r="AA196" s="25" t="n"/>
      <c r="AB196" s="30">
        <f>IFERROR(IF(OR(A196="",T196=""),"",MAX(T196*I196,-T196*I196)),"")</f>
        <v/>
      </c>
    </row>
    <row r="197">
      <c r="A197" s="24" t="n"/>
      <c r="B197" s="24" t="n"/>
      <c r="C197" s="25" t="n"/>
      <c r="D197" s="25" t="n"/>
      <c r="E197" s="25" t="n"/>
      <c r="F197" s="24" t="n"/>
      <c r="G197" s="25" t="n"/>
      <c r="H197" s="24" t="n"/>
      <c r="I197" s="26" t="n"/>
      <c r="J197" s="49" t="n"/>
      <c r="K197" s="49" t="n"/>
      <c r="L197" s="49" t="n"/>
      <c r="M197" s="28" t="n"/>
      <c r="N197" s="49" t="n"/>
      <c r="O197" s="49" t="n"/>
      <c r="P197" s="50">
        <f>IF(A197="","",IFERROR(SUMIF('Linen Transactions'!$C$6:$C$205,A197,'Linen Transactions'!$J$6:$J$205),0))</f>
        <v/>
      </c>
      <c r="Q197" s="50">
        <f>IF(A197="","",IFERROR(SUMIF('Linen Transactions'!$C$6:$C$205,A197,'Linen Transactions'!$K$6:$K$205),0))</f>
        <v/>
      </c>
      <c r="R197" s="50">
        <f>IF(A197="","",IFERROR(K197+P197,0))</f>
        <v/>
      </c>
      <c r="S197" s="50">
        <f>IF(A197="","",IFERROR(L197+Q197,0))</f>
        <v/>
      </c>
      <c r="T197" s="50">
        <f>IFERROR(IF(OR(A197="",N197=""),"",N197-R197),"")</f>
        <v/>
      </c>
      <c r="U197" s="50">
        <f>IFERROR(IF(OR(A197="",O197=""),"",O197-S197),"")</f>
        <v/>
      </c>
      <c r="V197" s="30">
        <f>IFERROR(IF(OR(A197="",N197=""),"",N197*I197),"")</f>
        <v/>
      </c>
      <c r="W197" s="50">
        <f>IFERROR(IF(OR(A197="",H197&lt;&gt;"Yes",O197=""),0,MAX(0,J197-O197)),0)</f>
        <v/>
      </c>
      <c r="X197" s="31">
        <f>IFERROR(IF(A197="","",IF(H197&lt;&gt;"Yes","Inactive",IF(O197="","Count Needed",IF(O197&lt;J197*'Dashboard'!$B$5,"Reorder","Sufficient Stock")))),"Review")</f>
        <v/>
      </c>
      <c r="Y197" s="30">
        <f>IFERROR(IF(A197="","",W197*I197),"")</f>
        <v/>
      </c>
      <c r="Z197" s="32">
        <f>IFERROR(IF(A197="","",IF(COUNTIF($A$6:$A$205,A197)&gt;1,"Data issue: Duplicate Item ID",IF(OR(I197&lt;0,J197&lt;0,K197&lt;0,L197&lt;0,N197&lt;0,O197&lt;0),"Data issue: Negative quantity or cost",IF(AND(N197&lt;&gt;"",O197&gt;N197),"Data issue: Available exceeds owned",IF(M197="","Count needed: Missing count date",IF(TODAY()-M197&gt;'Dashboard'!$B$6,"Count needed: Stale physical count",IF(AND(T197&lt;&gt;"",MAX(T197,-T197)&gt;='Dashboard'!$B$7,MAX(T197*I197,-T197*I197)&gt;='Dashboard'!$B$8),"Quantity variance and value variance alert",IF(AND(T197&lt;&gt;"",MAX(T197,-T197)&gt;='Dashboard'!$B$7),"Quantity variance alert",IF(AND(T197&lt;&gt;"",MAX(T197*I197,-T197*I197)&gt;='Dashboard'!$B$8),"Value variance alert","OK"))))))))),"")</f>
        <v/>
      </c>
      <c r="AA197" s="25" t="n"/>
      <c r="AB197" s="30">
        <f>IFERROR(IF(OR(A197="",T197=""),"",MAX(T197*I197,-T197*I197)),"")</f>
        <v/>
      </c>
    </row>
    <row r="198">
      <c r="A198" s="24" t="n"/>
      <c r="B198" s="24" t="n"/>
      <c r="C198" s="25" t="n"/>
      <c r="D198" s="25" t="n"/>
      <c r="E198" s="25" t="n"/>
      <c r="F198" s="24" t="n"/>
      <c r="G198" s="25" t="n"/>
      <c r="H198" s="24" t="n"/>
      <c r="I198" s="26" t="n"/>
      <c r="J198" s="49" t="n"/>
      <c r="K198" s="49" t="n"/>
      <c r="L198" s="49" t="n"/>
      <c r="M198" s="28" t="n"/>
      <c r="N198" s="49" t="n"/>
      <c r="O198" s="49" t="n"/>
      <c r="P198" s="50">
        <f>IF(A198="","",IFERROR(SUMIF('Linen Transactions'!$C$6:$C$205,A198,'Linen Transactions'!$J$6:$J$205),0))</f>
        <v/>
      </c>
      <c r="Q198" s="50">
        <f>IF(A198="","",IFERROR(SUMIF('Linen Transactions'!$C$6:$C$205,A198,'Linen Transactions'!$K$6:$K$205),0))</f>
        <v/>
      </c>
      <c r="R198" s="50">
        <f>IF(A198="","",IFERROR(K198+P198,0))</f>
        <v/>
      </c>
      <c r="S198" s="50">
        <f>IF(A198="","",IFERROR(L198+Q198,0))</f>
        <v/>
      </c>
      <c r="T198" s="50">
        <f>IFERROR(IF(OR(A198="",N198=""),"",N198-R198),"")</f>
        <v/>
      </c>
      <c r="U198" s="50">
        <f>IFERROR(IF(OR(A198="",O198=""),"",O198-S198),"")</f>
        <v/>
      </c>
      <c r="V198" s="30">
        <f>IFERROR(IF(OR(A198="",N198=""),"",N198*I198),"")</f>
        <v/>
      </c>
      <c r="W198" s="50">
        <f>IFERROR(IF(OR(A198="",H198&lt;&gt;"Yes",O198=""),0,MAX(0,J198-O198)),0)</f>
        <v/>
      </c>
      <c r="X198" s="31">
        <f>IFERROR(IF(A198="","",IF(H198&lt;&gt;"Yes","Inactive",IF(O198="","Count Needed",IF(O198&lt;J198*'Dashboard'!$B$5,"Reorder","Sufficient Stock")))),"Review")</f>
        <v/>
      </c>
      <c r="Y198" s="30">
        <f>IFERROR(IF(A198="","",W198*I198),"")</f>
        <v/>
      </c>
      <c r="Z198" s="32">
        <f>IFERROR(IF(A198="","",IF(COUNTIF($A$6:$A$205,A198)&gt;1,"Data issue: Duplicate Item ID",IF(OR(I198&lt;0,J198&lt;0,K198&lt;0,L198&lt;0,N198&lt;0,O198&lt;0),"Data issue: Negative quantity or cost",IF(AND(N198&lt;&gt;"",O198&gt;N198),"Data issue: Available exceeds owned",IF(M198="","Count needed: Missing count date",IF(TODAY()-M198&gt;'Dashboard'!$B$6,"Count needed: Stale physical count",IF(AND(T198&lt;&gt;"",MAX(T198,-T198)&gt;='Dashboard'!$B$7,MAX(T198*I198,-T198*I198)&gt;='Dashboard'!$B$8),"Quantity variance and value variance alert",IF(AND(T198&lt;&gt;"",MAX(T198,-T198)&gt;='Dashboard'!$B$7),"Quantity variance alert",IF(AND(T198&lt;&gt;"",MAX(T198*I198,-T198*I198)&gt;='Dashboard'!$B$8),"Value variance alert","OK"))))))))),"")</f>
        <v/>
      </c>
      <c r="AA198" s="25" t="n"/>
      <c r="AB198" s="30">
        <f>IFERROR(IF(OR(A198="",T198=""),"",MAX(T198*I198,-T198*I198)),"")</f>
        <v/>
      </c>
    </row>
    <row r="199">
      <c r="A199" s="24" t="n"/>
      <c r="B199" s="24" t="n"/>
      <c r="C199" s="25" t="n"/>
      <c r="D199" s="25" t="n"/>
      <c r="E199" s="25" t="n"/>
      <c r="F199" s="24" t="n"/>
      <c r="G199" s="25" t="n"/>
      <c r="H199" s="24" t="n"/>
      <c r="I199" s="26" t="n"/>
      <c r="J199" s="49" t="n"/>
      <c r="K199" s="49" t="n"/>
      <c r="L199" s="49" t="n"/>
      <c r="M199" s="28" t="n"/>
      <c r="N199" s="49" t="n"/>
      <c r="O199" s="49" t="n"/>
      <c r="P199" s="50">
        <f>IF(A199="","",IFERROR(SUMIF('Linen Transactions'!$C$6:$C$205,A199,'Linen Transactions'!$J$6:$J$205),0))</f>
        <v/>
      </c>
      <c r="Q199" s="50">
        <f>IF(A199="","",IFERROR(SUMIF('Linen Transactions'!$C$6:$C$205,A199,'Linen Transactions'!$K$6:$K$205),0))</f>
        <v/>
      </c>
      <c r="R199" s="50">
        <f>IF(A199="","",IFERROR(K199+P199,0))</f>
        <v/>
      </c>
      <c r="S199" s="50">
        <f>IF(A199="","",IFERROR(L199+Q199,0))</f>
        <v/>
      </c>
      <c r="T199" s="50">
        <f>IFERROR(IF(OR(A199="",N199=""),"",N199-R199),"")</f>
        <v/>
      </c>
      <c r="U199" s="50">
        <f>IFERROR(IF(OR(A199="",O199=""),"",O199-S199),"")</f>
        <v/>
      </c>
      <c r="V199" s="30">
        <f>IFERROR(IF(OR(A199="",N199=""),"",N199*I199),"")</f>
        <v/>
      </c>
      <c r="W199" s="50">
        <f>IFERROR(IF(OR(A199="",H199&lt;&gt;"Yes",O199=""),0,MAX(0,J199-O199)),0)</f>
        <v/>
      </c>
      <c r="X199" s="31">
        <f>IFERROR(IF(A199="","",IF(H199&lt;&gt;"Yes","Inactive",IF(O199="","Count Needed",IF(O199&lt;J199*'Dashboard'!$B$5,"Reorder","Sufficient Stock")))),"Review")</f>
        <v/>
      </c>
      <c r="Y199" s="30">
        <f>IFERROR(IF(A199="","",W199*I199),"")</f>
        <v/>
      </c>
      <c r="Z199" s="32">
        <f>IFERROR(IF(A199="","",IF(COUNTIF($A$6:$A$205,A199)&gt;1,"Data issue: Duplicate Item ID",IF(OR(I199&lt;0,J199&lt;0,K199&lt;0,L199&lt;0,N199&lt;0,O199&lt;0),"Data issue: Negative quantity or cost",IF(AND(N199&lt;&gt;"",O199&gt;N199),"Data issue: Available exceeds owned",IF(M199="","Count needed: Missing count date",IF(TODAY()-M199&gt;'Dashboard'!$B$6,"Count needed: Stale physical count",IF(AND(T199&lt;&gt;"",MAX(T199,-T199)&gt;='Dashboard'!$B$7,MAX(T199*I199,-T199*I199)&gt;='Dashboard'!$B$8),"Quantity variance and value variance alert",IF(AND(T199&lt;&gt;"",MAX(T199,-T199)&gt;='Dashboard'!$B$7),"Quantity variance alert",IF(AND(T199&lt;&gt;"",MAX(T199*I199,-T199*I199)&gt;='Dashboard'!$B$8),"Value variance alert","OK"))))))))),"")</f>
        <v/>
      </c>
      <c r="AA199" s="25" t="n"/>
      <c r="AB199" s="30">
        <f>IFERROR(IF(OR(A199="",T199=""),"",MAX(T199*I199,-T199*I199)),"")</f>
        <v/>
      </c>
    </row>
    <row r="200">
      <c r="A200" s="24" t="n"/>
      <c r="B200" s="24" t="n"/>
      <c r="C200" s="25" t="n"/>
      <c r="D200" s="25" t="n"/>
      <c r="E200" s="25" t="n"/>
      <c r="F200" s="24" t="n"/>
      <c r="G200" s="25" t="n"/>
      <c r="H200" s="24" t="n"/>
      <c r="I200" s="26" t="n"/>
      <c r="J200" s="49" t="n"/>
      <c r="K200" s="49" t="n"/>
      <c r="L200" s="49" t="n"/>
      <c r="M200" s="28" t="n"/>
      <c r="N200" s="49" t="n"/>
      <c r="O200" s="49" t="n"/>
      <c r="P200" s="50">
        <f>IF(A200="","",IFERROR(SUMIF('Linen Transactions'!$C$6:$C$205,A200,'Linen Transactions'!$J$6:$J$205),0))</f>
        <v/>
      </c>
      <c r="Q200" s="50">
        <f>IF(A200="","",IFERROR(SUMIF('Linen Transactions'!$C$6:$C$205,A200,'Linen Transactions'!$K$6:$K$205),0))</f>
        <v/>
      </c>
      <c r="R200" s="50">
        <f>IF(A200="","",IFERROR(K200+P200,0))</f>
        <v/>
      </c>
      <c r="S200" s="50">
        <f>IF(A200="","",IFERROR(L200+Q200,0))</f>
        <v/>
      </c>
      <c r="T200" s="50">
        <f>IFERROR(IF(OR(A200="",N200=""),"",N200-R200),"")</f>
        <v/>
      </c>
      <c r="U200" s="50">
        <f>IFERROR(IF(OR(A200="",O200=""),"",O200-S200),"")</f>
        <v/>
      </c>
      <c r="V200" s="30">
        <f>IFERROR(IF(OR(A200="",N200=""),"",N200*I200),"")</f>
        <v/>
      </c>
      <c r="W200" s="50">
        <f>IFERROR(IF(OR(A200="",H200&lt;&gt;"Yes",O200=""),0,MAX(0,J200-O200)),0)</f>
        <v/>
      </c>
      <c r="X200" s="31">
        <f>IFERROR(IF(A200="","",IF(H200&lt;&gt;"Yes","Inactive",IF(O200="","Count Needed",IF(O200&lt;J200*'Dashboard'!$B$5,"Reorder","Sufficient Stock")))),"Review")</f>
        <v/>
      </c>
      <c r="Y200" s="30">
        <f>IFERROR(IF(A200="","",W200*I200),"")</f>
        <v/>
      </c>
      <c r="Z200" s="32">
        <f>IFERROR(IF(A200="","",IF(COUNTIF($A$6:$A$205,A200)&gt;1,"Data issue: Duplicate Item ID",IF(OR(I200&lt;0,J200&lt;0,K200&lt;0,L200&lt;0,N200&lt;0,O200&lt;0),"Data issue: Negative quantity or cost",IF(AND(N200&lt;&gt;"",O200&gt;N200),"Data issue: Available exceeds owned",IF(M200="","Count needed: Missing count date",IF(TODAY()-M200&gt;'Dashboard'!$B$6,"Count needed: Stale physical count",IF(AND(T200&lt;&gt;"",MAX(T200,-T200)&gt;='Dashboard'!$B$7,MAX(T200*I200,-T200*I200)&gt;='Dashboard'!$B$8),"Quantity variance and value variance alert",IF(AND(T200&lt;&gt;"",MAX(T200,-T200)&gt;='Dashboard'!$B$7),"Quantity variance alert",IF(AND(T200&lt;&gt;"",MAX(T200*I200,-T200*I200)&gt;='Dashboard'!$B$8),"Value variance alert","OK"))))))))),"")</f>
        <v/>
      </c>
      <c r="AA200" s="25" t="n"/>
      <c r="AB200" s="30">
        <f>IFERROR(IF(OR(A200="",T200=""),"",MAX(T200*I200,-T200*I200)),"")</f>
        <v/>
      </c>
    </row>
    <row r="201">
      <c r="A201" s="24" t="n"/>
      <c r="B201" s="24" t="n"/>
      <c r="C201" s="25" t="n"/>
      <c r="D201" s="25" t="n"/>
      <c r="E201" s="25" t="n"/>
      <c r="F201" s="24" t="n"/>
      <c r="G201" s="25" t="n"/>
      <c r="H201" s="24" t="n"/>
      <c r="I201" s="26" t="n"/>
      <c r="J201" s="49" t="n"/>
      <c r="K201" s="49" t="n"/>
      <c r="L201" s="49" t="n"/>
      <c r="M201" s="28" t="n"/>
      <c r="N201" s="49" t="n"/>
      <c r="O201" s="49" t="n"/>
      <c r="P201" s="50">
        <f>IF(A201="","",IFERROR(SUMIF('Linen Transactions'!$C$6:$C$205,A201,'Linen Transactions'!$J$6:$J$205),0))</f>
        <v/>
      </c>
      <c r="Q201" s="50">
        <f>IF(A201="","",IFERROR(SUMIF('Linen Transactions'!$C$6:$C$205,A201,'Linen Transactions'!$K$6:$K$205),0))</f>
        <v/>
      </c>
      <c r="R201" s="50">
        <f>IF(A201="","",IFERROR(K201+P201,0))</f>
        <v/>
      </c>
      <c r="S201" s="50">
        <f>IF(A201="","",IFERROR(L201+Q201,0))</f>
        <v/>
      </c>
      <c r="T201" s="50">
        <f>IFERROR(IF(OR(A201="",N201=""),"",N201-R201),"")</f>
        <v/>
      </c>
      <c r="U201" s="50">
        <f>IFERROR(IF(OR(A201="",O201=""),"",O201-S201),"")</f>
        <v/>
      </c>
      <c r="V201" s="30">
        <f>IFERROR(IF(OR(A201="",N201=""),"",N201*I201),"")</f>
        <v/>
      </c>
      <c r="W201" s="50">
        <f>IFERROR(IF(OR(A201="",H201&lt;&gt;"Yes",O201=""),0,MAX(0,J201-O201)),0)</f>
        <v/>
      </c>
      <c r="X201" s="31">
        <f>IFERROR(IF(A201="","",IF(H201&lt;&gt;"Yes","Inactive",IF(O201="","Count Needed",IF(O201&lt;J201*'Dashboard'!$B$5,"Reorder","Sufficient Stock")))),"Review")</f>
        <v/>
      </c>
      <c r="Y201" s="30">
        <f>IFERROR(IF(A201="","",W201*I201),"")</f>
        <v/>
      </c>
      <c r="Z201" s="32">
        <f>IFERROR(IF(A201="","",IF(COUNTIF($A$6:$A$205,A201)&gt;1,"Data issue: Duplicate Item ID",IF(OR(I201&lt;0,J201&lt;0,K201&lt;0,L201&lt;0,N201&lt;0,O201&lt;0),"Data issue: Negative quantity or cost",IF(AND(N201&lt;&gt;"",O201&gt;N201),"Data issue: Available exceeds owned",IF(M201="","Count needed: Missing count date",IF(TODAY()-M201&gt;'Dashboard'!$B$6,"Count needed: Stale physical count",IF(AND(T201&lt;&gt;"",MAX(T201,-T201)&gt;='Dashboard'!$B$7,MAX(T201*I201,-T201*I201)&gt;='Dashboard'!$B$8),"Quantity variance and value variance alert",IF(AND(T201&lt;&gt;"",MAX(T201,-T201)&gt;='Dashboard'!$B$7),"Quantity variance alert",IF(AND(T201&lt;&gt;"",MAX(T201*I201,-T201*I201)&gt;='Dashboard'!$B$8),"Value variance alert","OK"))))))))),"")</f>
        <v/>
      </c>
      <c r="AA201" s="25" t="n"/>
      <c r="AB201" s="30">
        <f>IFERROR(IF(OR(A201="",T201=""),"",MAX(T201*I201,-T201*I201)),"")</f>
        <v/>
      </c>
    </row>
    <row r="202">
      <c r="A202" s="24" t="n"/>
      <c r="B202" s="24" t="n"/>
      <c r="C202" s="25" t="n"/>
      <c r="D202" s="25" t="n"/>
      <c r="E202" s="25" t="n"/>
      <c r="F202" s="24" t="n"/>
      <c r="G202" s="25" t="n"/>
      <c r="H202" s="24" t="n"/>
      <c r="I202" s="26" t="n"/>
      <c r="J202" s="49" t="n"/>
      <c r="K202" s="49" t="n"/>
      <c r="L202" s="49" t="n"/>
      <c r="M202" s="28" t="n"/>
      <c r="N202" s="49" t="n"/>
      <c r="O202" s="49" t="n"/>
      <c r="P202" s="50">
        <f>IF(A202="","",IFERROR(SUMIF('Linen Transactions'!$C$6:$C$205,A202,'Linen Transactions'!$J$6:$J$205),0))</f>
        <v/>
      </c>
      <c r="Q202" s="50">
        <f>IF(A202="","",IFERROR(SUMIF('Linen Transactions'!$C$6:$C$205,A202,'Linen Transactions'!$K$6:$K$205),0))</f>
        <v/>
      </c>
      <c r="R202" s="50">
        <f>IF(A202="","",IFERROR(K202+P202,0))</f>
        <v/>
      </c>
      <c r="S202" s="50">
        <f>IF(A202="","",IFERROR(L202+Q202,0))</f>
        <v/>
      </c>
      <c r="T202" s="50">
        <f>IFERROR(IF(OR(A202="",N202=""),"",N202-R202),"")</f>
        <v/>
      </c>
      <c r="U202" s="50">
        <f>IFERROR(IF(OR(A202="",O202=""),"",O202-S202),"")</f>
        <v/>
      </c>
      <c r="V202" s="30">
        <f>IFERROR(IF(OR(A202="",N202=""),"",N202*I202),"")</f>
        <v/>
      </c>
      <c r="W202" s="50">
        <f>IFERROR(IF(OR(A202="",H202&lt;&gt;"Yes",O202=""),0,MAX(0,J202-O202)),0)</f>
        <v/>
      </c>
      <c r="X202" s="31">
        <f>IFERROR(IF(A202="","",IF(H202&lt;&gt;"Yes","Inactive",IF(O202="","Count Needed",IF(O202&lt;J202*'Dashboard'!$B$5,"Reorder","Sufficient Stock")))),"Review")</f>
        <v/>
      </c>
      <c r="Y202" s="30">
        <f>IFERROR(IF(A202="","",W202*I202),"")</f>
        <v/>
      </c>
      <c r="Z202" s="32">
        <f>IFERROR(IF(A202="","",IF(COUNTIF($A$6:$A$205,A202)&gt;1,"Data issue: Duplicate Item ID",IF(OR(I202&lt;0,J202&lt;0,K202&lt;0,L202&lt;0,N202&lt;0,O202&lt;0),"Data issue: Negative quantity or cost",IF(AND(N202&lt;&gt;"",O202&gt;N202),"Data issue: Available exceeds owned",IF(M202="","Count needed: Missing count date",IF(TODAY()-M202&gt;'Dashboard'!$B$6,"Count needed: Stale physical count",IF(AND(T202&lt;&gt;"",MAX(T202,-T202)&gt;='Dashboard'!$B$7,MAX(T202*I202,-T202*I202)&gt;='Dashboard'!$B$8),"Quantity variance and value variance alert",IF(AND(T202&lt;&gt;"",MAX(T202,-T202)&gt;='Dashboard'!$B$7),"Quantity variance alert",IF(AND(T202&lt;&gt;"",MAX(T202*I202,-T202*I202)&gt;='Dashboard'!$B$8),"Value variance alert","OK"))))))))),"")</f>
        <v/>
      </c>
      <c r="AA202" s="25" t="n"/>
      <c r="AB202" s="30">
        <f>IFERROR(IF(OR(A202="",T202=""),"",MAX(T202*I202,-T202*I202)),"")</f>
        <v/>
      </c>
    </row>
    <row r="203">
      <c r="A203" s="24" t="n"/>
      <c r="B203" s="24" t="n"/>
      <c r="C203" s="25" t="n"/>
      <c r="D203" s="25" t="n"/>
      <c r="E203" s="25" t="n"/>
      <c r="F203" s="24" t="n"/>
      <c r="G203" s="25" t="n"/>
      <c r="H203" s="24" t="n"/>
      <c r="I203" s="26" t="n"/>
      <c r="J203" s="49" t="n"/>
      <c r="K203" s="49" t="n"/>
      <c r="L203" s="49" t="n"/>
      <c r="M203" s="28" t="n"/>
      <c r="N203" s="49" t="n"/>
      <c r="O203" s="49" t="n"/>
      <c r="P203" s="50">
        <f>IF(A203="","",IFERROR(SUMIF('Linen Transactions'!$C$6:$C$205,A203,'Linen Transactions'!$J$6:$J$205),0))</f>
        <v/>
      </c>
      <c r="Q203" s="50">
        <f>IF(A203="","",IFERROR(SUMIF('Linen Transactions'!$C$6:$C$205,A203,'Linen Transactions'!$K$6:$K$205),0))</f>
        <v/>
      </c>
      <c r="R203" s="50">
        <f>IF(A203="","",IFERROR(K203+P203,0))</f>
        <v/>
      </c>
      <c r="S203" s="50">
        <f>IF(A203="","",IFERROR(L203+Q203,0))</f>
        <v/>
      </c>
      <c r="T203" s="50">
        <f>IFERROR(IF(OR(A203="",N203=""),"",N203-R203),"")</f>
        <v/>
      </c>
      <c r="U203" s="50">
        <f>IFERROR(IF(OR(A203="",O203=""),"",O203-S203),"")</f>
        <v/>
      </c>
      <c r="V203" s="30">
        <f>IFERROR(IF(OR(A203="",N203=""),"",N203*I203),"")</f>
        <v/>
      </c>
      <c r="W203" s="50">
        <f>IFERROR(IF(OR(A203="",H203&lt;&gt;"Yes",O203=""),0,MAX(0,J203-O203)),0)</f>
        <v/>
      </c>
      <c r="X203" s="31">
        <f>IFERROR(IF(A203="","",IF(H203&lt;&gt;"Yes","Inactive",IF(O203="","Count Needed",IF(O203&lt;J203*'Dashboard'!$B$5,"Reorder","Sufficient Stock")))),"Review")</f>
        <v/>
      </c>
      <c r="Y203" s="30">
        <f>IFERROR(IF(A203="","",W203*I203),"")</f>
        <v/>
      </c>
      <c r="Z203" s="32">
        <f>IFERROR(IF(A203="","",IF(COUNTIF($A$6:$A$205,A203)&gt;1,"Data issue: Duplicate Item ID",IF(OR(I203&lt;0,J203&lt;0,K203&lt;0,L203&lt;0,N203&lt;0,O203&lt;0),"Data issue: Negative quantity or cost",IF(AND(N203&lt;&gt;"",O203&gt;N203),"Data issue: Available exceeds owned",IF(M203="","Count needed: Missing count date",IF(TODAY()-M203&gt;'Dashboard'!$B$6,"Count needed: Stale physical count",IF(AND(T203&lt;&gt;"",MAX(T203,-T203)&gt;='Dashboard'!$B$7,MAX(T203*I203,-T203*I203)&gt;='Dashboard'!$B$8),"Quantity variance and value variance alert",IF(AND(T203&lt;&gt;"",MAX(T203,-T203)&gt;='Dashboard'!$B$7),"Quantity variance alert",IF(AND(T203&lt;&gt;"",MAX(T203*I203,-T203*I203)&gt;='Dashboard'!$B$8),"Value variance alert","OK"))))))))),"")</f>
        <v/>
      </c>
      <c r="AA203" s="25" t="n"/>
      <c r="AB203" s="30">
        <f>IFERROR(IF(OR(A203="",T203=""),"",MAX(T203*I203,-T203*I203)),"")</f>
        <v/>
      </c>
    </row>
    <row r="204">
      <c r="A204" s="24" t="n"/>
      <c r="B204" s="24" t="n"/>
      <c r="C204" s="25" t="n"/>
      <c r="D204" s="25" t="n"/>
      <c r="E204" s="25" t="n"/>
      <c r="F204" s="24" t="n"/>
      <c r="G204" s="25" t="n"/>
      <c r="H204" s="24" t="n"/>
      <c r="I204" s="26" t="n"/>
      <c r="J204" s="49" t="n"/>
      <c r="K204" s="49" t="n"/>
      <c r="L204" s="49" t="n"/>
      <c r="M204" s="28" t="n"/>
      <c r="N204" s="49" t="n"/>
      <c r="O204" s="49" t="n"/>
      <c r="P204" s="50">
        <f>IF(A204="","",IFERROR(SUMIF('Linen Transactions'!$C$6:$C$205,A204,'Linen Transactions'!$J$6:$J$205),0))</f>
        <v/>
      </c>
      <c r="Q204" s="50">
        <f>IF(A204="","",IFERROR(SUMIF('Linen Transactions'!$C$6:$C$205,A204,'Linen Transactions'!$K$6:$K$205),0))</f>
        <v/>
      </c>
      <c r="R204" s="50">
        <f>IF(A204="","",IFERROR(K204+P204,0))</f>
        <v/>
      </c>
      <c r="S204" s="50">
        <f>IF(A204="","",IFERROR(L204+Q204,0))</f>
        <v/>
      </c>
      <c r="T204" s="50">
        <f>IFERROR(IF(OR(A204="",N204=""),"",N204-R204),"")</f>
        <v/>
      </c>
      <c r="U204" s="50">
        <f>IFERROR(IF(OR(A204="",O204=""),"",O204-S204),"")</f>
        <v/>
      </c>
      <c r="V204" s="30">
        <f>IFERROR(IF(OR(A204="",N204=""),"",N204*I204),"")</f>
        <v/>
      </c>
      <c r="W204" s="50">
        <f>IFERROR(IF(OR(A204="",H204&lt;&gt;"Yes",O204=""),0,MAX(0,J204-O204)),0)</f>
        <v/>
      </c>
      <c r="X204" s="31">
        <f>IFERROR(IF(A204="","",IF(H204&lt;&gt;"Yes","Inactive",IF(O204="","Count Needed",IF(O204&lt;J204*'Dashboard'!$B$5,"Reorder","Sufficient Stock")))),"Review")</f>
        <v/>
      </c>
      <c r="Y204" s="30">
        <f>IFERROR(IF(A204="","",W204*I204),"")</f>
        <v/>
      </c>
      <c r="Z204" s="32">
        <f>IFERROR(IF(A204="","",IF(COUNTIF($A$6:$A$205,A204)&gt;1,"Data issue: Duplicate Item ID",IF(OR(I204&lt;0,J204&lt;0,K204&lt;0,L204&lt;0,N204&lt;0,O204&lt;0),"Data issue: Negative quantity or cost",IF(AND(N204&lt;&gt;"",O204&gt;N204),"Data issue: Available exceeds owned",IF(M204="","Count needed: Missing count date",IF(TODAY()-M204&gt;'Dashboard'!$B$6,"Count needed: Stale physical count",IF(AND(T204&lt;&gt;"",MAX(T204,-T204)&gt;='Dashboard'!$B$7,MAX(T204*I204,-T204*I204)&gt;='Dashboard'!$B$8),"Quantity variance and value variance alert",IF(AND(T204&lt;&gt;"",MAX(T204,-T204)&gt;='Dashboard'!$B$7),"Quantity variance alert",IF(AND(T204&lt;&gt;"",MAX(T204*I204,-T204*I204)&gt;='Dashboard'!$B$8),"Value variance alert","OK"))))))))),"")</f>
        <v/>
      </c>
      <c r="AA204" s="25" t="n"/>
      <c r="AB204" s="30">
        <f>IFERROR(IF(OR(A204="",T204=""),"",MAX(T204*I204,-T204*I204)),"")</f>
        <v/>
      </c>
    </row>
    <row r="205">
      <c r="A205" s="24" t="n"/>
      <c r="B205" s="24" t="n"/>
      <c r="C205" s="25" t="n"/>
      <c r="D205" s="25" t="n"/>
      <c r="E205" s="25" t="n"/>
      <c r="F205" s="24" t="n"/>
      <c r="G205" s="25" t="n"/>
      <c r="H205" s="24" t="n"/>
      <c r="I205" s="26" t="n"/>
      <c r="J205" s="49" t="n"/>
      <c r="K205" s="49" t="n"/>
      <c r="L205" s="49" t="n"/>
      <c r="M205" s="28" t="n"/>
      <c r="N205" s="49" t="n"/>
      <c r="O205" s="49" t="n"/>
      <c r="P205" s="50">
        <f>IF(A205="","",IFERROR(SUMIF('Linen Transactions'!$C$6:$C$205,A205,'Linen Transactions'!$J$6:$J$205),0))</f>
        <v/>
      </c>
      <c r="Q205" s="50">
        <f>IF(A205="","",IFERROR(SUMIF('Linen Transactions'!$C$6:$C$205,A205,'Linen Transactions'!$K$6:$K$205),0))</f>
        <v/>
      </c>
      <c r="R205" s="50">
        <f>IF(A205="","",IFERROR(K205+P205,0))</f>
        <v/>
      </c>
      <c r="S205" s="50">
        <f>IF(A205="","",IFERROR(L205+Q205,0))</f>
        <v/>
      </c>
      <c r="T205" s="50">
        <f>IFERROR(IF(OR(A205="",N205=""),"",N205-R205),"")</f>
        <v/>
      </c>
      <c r="U205" s="50">
        <f>IFERROR(IF(OR(A205="",O205=""),"",O205-S205),"")</f>
        <v/>
      </c>
      <c r="V205" s="30">
        <f>IFERROR(IF(OR(A205="",N205=""),"",N205*I205),"")</f>
        <v/>
      </c>
      <c r="W205" s="50">
        <f>IFERROR(IF(OR(A205="",H205&lt;&gt;"Yes",O205=""),0,MAX(0,J205-O205)),0)</f>
        <v/>
      </c>
      <c r="X205" s="31">
        <f>IFERROR(IF(A205="","",IF(H205&lt;&gt;"Yes","Inactive",IF(O205="","Count Needed",IF(O205&lt;J205*'Dashboard'!$B$5,"Reorder","Sufficient Stock")))),"Review")</f>
        <v/>
      </c>
      <c r="Y205" s="30">
        <f>IFERROR(IF(A205="","",W205*I205),"")</f>
        <v/>
      </c>
      <c r="Z205" s="32">
        <f>IFERROR(IF(A205="","",IF(COUNTIF($A$6:$A$205,A205)&gt;1,"Data issue: Duplicate Item ID",IF(OR(I205&lt;0,J205&lt;0,K205&lt;0,L205&lt;0,N205&lt;0,O205&lt;0),"Data issue: Negative quantity or cost",IF(AND(N205&lt;&gt;"",O205&gt;N205),"Data issue: Available exceeds owned",IF(M205="","Count needed: Missing count date",IF(TODAY()-M205&gt;'Dashboard'!$B$6,"Count needed: Stale physical count",IF(AND(T205&lt;&gt;"",MAX(T205,-T205)&gt;='Dashboard'!$B$7,MAX(T205*I205,-T205*I205)&gt;='Dashboard'!$B$8),"Quantity variance and value variance alert",IF(AND(T205&lt;&gt;"",MAX(T205,-T205)&gt;='Dashboard'!$B$7),"Quantity variance alert",IF(AND(T205&lt;&gt;"",MAX(T205*I205,-T205*I205)&gt;='Dashboard'!$B$8),"Value variance alert","OK"))))))))),"")</f>
        <v/>
      </c>
      <c r="AA205" s="25" t="n"/>
      <c r="AB205" s="30">
        <f>IFERROR(IF(OR(A205="",T205=""),"",MAX(T205*I205,-T205*I205)),"")</f>
        <v/>
      </c>
    </row>
  </sheetData>
  <autoFilter ref="A5:AA205"/>
  <mergeCells count="1">
    <mergeCell ref="A1:AA1"/>
  </mergeCells>
  <conditionalFormatting sqref="X6:X205">
    <cfRule type="expression" priority="1" dxfId="0" stopIfTrue="1">
      <formula>IFERROR($X6="Reorder",0)</formula>
    </cfRule>
    <cfRule type="expression" priority="2" dxfId="1" stopIfTrue="1">
      <formula>IFERROR($X6="Count Needed",0)</formula>
    </cfRule>
    <cfRule type="expression" priority="3" dxfId="2" stopIfTrue="1">
      <formula>IFERROR($X6="Sufficient Stock",0)</formula>
    </cfRule>
    <cfRule type="expression" priority="4" dxfId="3" stopIfTrue="1">
      <formula>IFERROR($X6="Inactive",0)</formula>
    </cfRule>
  </conditionalFormatting>
  <conditionalFormatting sqref="Z6:Z205">
    <cfRule type="expression" priority="5" dxfId="4" stopIfTrue="1">
      <formula>IFERROR(COUNTIF($Z6,"*Data issue*")&gt;0,0)</formula>
    </cfRule>
    <cfRule type="expression" priority="6" dxfId="5" stopIfTrue="1">
      <formula>IFERROR(COUNTIF($Z6,"*variance*")&gt;0,0)</formula>
    </cfRule>
    <cfRule type="expression" priority="7" dxfId="1" stopIfTrue="1">
      <formula>IFERROR(COUNTIF($Z6,"*Count needed*")&gt;0,0)</formula>
    </cfRule>
    <cfRule type="expression" priority="8" dxfId="2" stopIfTrue="1">
      <formula>IFERROR($Z6="OK",0)</formula>
    </cfRule>
  </conditionalFormatting>
  <conditionalFormatting sqref="T6:U205">
    <cfRule type="expression" priority="9" dxfId="5">
      <formula>IFERROR(AND(T6&lt;&gt;"",OR(T6&gt;='Dashboard'!$B$7,T6&lt;=-'Dashboard'!$B$7)),0)</formula>
    </cfRule>
  </conditionalFormatting>
  <conditionalFormatting sqref="A6:A205">
    <cfRule type="expression" priority="10" dxfId="6">
      <formula>IFERROR(AND($A6="",COUNTA($B6:$O6,$AA6)&gt;0),0)</formula>
    </cfRule>
  </conditionalFormatting>
  <dataValidations count="6">
    <dataValidation sqref="B6:B205" showDropDown="0" showInputMessage="1" showErrorMessage="1" allowBlank="0" errorTitle="Invalid Category" error="Select a listed linen category." promptTitle="Linen Category" prompt="Select the operating category for this linen item." type="list" errorStyle="stop">
      <formula1>"Guest Room Bedding,Guest Room Bath,Housekeeping,Pool,Spa,Food and Beverage,Events,Other"</formula1>
    </dataValidation>
    <dataValidation sqref="F6:F205" showDropDown="0" showInputMessage="1" showErrorMessage="1" allowBlank="0" errorTitle="Invalid Unit" error="Select Each, Pair, Set, or Dozen." promptTitle="Unit of Measure" prompt="Select the unit used for counts and transactions." type="list" errorStyle="stop">
      <formula1>"Each,Pair,Set,Dozen"</formula1>
    </dataValidation>
    <dataValidation sqref="H6:H205" showDropDown="0" showInputMessage="1" showErrorMessage="1" allowBlank="0" errorTitle="Invalid Status" error="Select Yes or No." promptTitle="Active Item" prompt="Select Yes for an active inventory item." type="list" errorStyle="stop">
      <formula1>"Yes,No"</formula1>
    </dataValidation>
    <dataValidation sqref="I6:I205" showDropDown="0" showInputMessage="1" showErrorMessage="1" allowBlank="0" errorTitle="Invalid Cost" error="Enter a number greater than or equal to zero." promptTitle="Replacement Cost" prompt="Enter the current per-unit replacement cost." type="decimal" errorStyle="stop" operator="greaterThanOrEqual">
      <formula1>0</formula1>
    </dataValidation>
    <dataValidation sqref="J6:L205 N6:O205" showDropDown="0" showInputMessage="1" showErrorMessage="1" allowBlank="0" errorTitle="Invalid Quantity" error="Enter a whole number greater than or equal to zero." promptTitle="Quantity" prompt="Enter a nonnegative whole-number quantity." type="whole" errorStyle="stop" operator="greaterThanOrEqual">
      <formula1>0</formula1>
    </dataValidation>
    <dataValidation sqref="M6:M205" showDropDown="0" showInputMessage="1" showErrorMessage="1" allowBlank="0" errorTitle="Invalid Count Date" error="Enter a date from 1/1/2026 through 12/31/2035." promptTitle="Last Count Date" prompt="Enter the date of the latest physical count." type="date" errorStyle="stop" operator="between">
      <formula1>DATE(2026,1,1)</formula1>
      <formula2>DATE(2035,12,31)</formula2>
    </dataValidation>
  </dataValidations>
  <pageMargins left="0.25" right="0.25" top="0.5" bottom="0.5"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O205"/>
  <sheetViews>
    <sheetView zoomScale="70" zoomScaleNormal="70" workbookViewId="0">
      <pane ySplit="5" topLeftCell="A6" activePane="bottomLeft" state="frozen"/>
      <selection pane="bottomLeft" activeCell="A1" sqref="A1"/>
    </sheetView>
  </sheetViews>
  <sheetFormatPr baseColWidth="8" defaultRowHeight="15"/>
  <cols>
    <col width="17" customWidth="1" min="1" max="1"/>
    <col width="19" customWidth="1" min="2" max="2"/>
    <col width="16" customWidth="1" min="3" max="3"/>
    <col width="31" customWidth="1" min="4" max="4"/>
    <col width="12" customWidth="1" min="5" max="5"/>
    <col width="24" customWidth="1" min="6" max="6"/>
    <col width="24" customWidth="1" min="7" max="7"/>
    <col width="23" customWidth="1" min="8" max="8"/>
    <col width="14" customWidth="1" min="9" max="9"/>
    <col width="17" customWidth="1" min="10" max="10"/>
    <col width="18" customWidth="1" min="11" max="11"/>
    <col width="18" customWidth="1" min="12" max="12"/>
    <col width="18" customWidth="1" min="13" max="13"/>
    <col width="34" customWidth="1" min="14" max="14"/>
    <col hidden="1" width="13" customWidth="1" min="15" max="15"/>
  </cols>
  <sheetData>
    <row r="1" ht="30" customHeight="1">
      <c r="A1" s="1" t="inlineStr">
        <is>
          <t>Linen Transactions</t>
        </is>
      </c>
      <c r="B1" s="44" t="n"/>
      <c r="C1" s="44" t="n"/>
      <c r="D1" s="44" t="n"/>
      <c r="E1" s="44" t="n"/>
      <c r="F1" s="44" t="n"/>
      <c r="G1" s="44" t="n"/>
      <c r="H1" s="44" t="n"/>
      <c r="I1" s="44" t="n"/>
      <c r="J1" s="44" t="n"/>
      <c r="K1" s="44" t="n"/>
      <c r="L1" s="44" t="n"/>
      <c r="M1" s="44" t="n"/>
      <c r="N1" s="45" t="n"/>
    </row>
    <row r="2" ht="30" customHeight="1">
      <c r="A2" s="14" t="inlineStr">
        <is>
          <t>Enter one movement per row. Select the transaction type carefully because it determines the ownership and availability effects used by the inventory calculations.</t>
        </is>
      </c>
    </row>
    <row r="5" ht="32" customHeight="1">
      <c r="A5" s="15" t="inlineStr">
        <is>
          <t>Transaction Date</t>
        </is>
      </c>
      <c r="B5" s="15" t="inlineStr">
        <is>
          <t>Transaction ID</t>
        </is>
      </c>
      <c r="C5" s="15" t="inlineStr">
        <is>
          <t>Item ID</t>
        </is>
      </c>
      <c r="D5" s="15" t="inlineStr">
        <is>
          <t>Transaction Type</t>
        </is>
      </c>
      <c r="E5" s="15" t="inlineStr">
        <is>
          <t>Quantity</t>
        </is>
      </c>
      <c r="F5" s="15" t="inlineStr">
        <is>
          <t>From Location</t>
        </is>
      </c>
      <c r="G5" s="15" t="inlineStr">
        <is>
          <t>To Location</t>
        </is>
      </c>
      <c r="H5" s="15" t="inlineStr">
        <is>
          <t>Supplier or Reference</t>
        </is>
      </c>
      <c r="I5" s="15" t="inlineStr">
        <is>
          <t>Unit Cost</t>
        </is>
      </c>
      <c r="J5" s="15" t="inlineStr">
        <is>
          <t>Ownership Effect</t>
        </is>
      </c>
      <c r="K5" s="15" t="inlineStr">
        <is>
          <t>Availability Effect</t>
        </is>
      </c>
      <c r="L5" s="15" t="inlineStr">
        <is>
          <t>Transaction Value</t>
        </is>
      </c>
      <c r="M5" s="15" t="inlineStr">
        <is>
          <t>Entered By</t>
        </is>
      </c>
      <c r="N5" s="15" t="inlineStr">
        <is>
          <t>Notes</t>
        </is>
      </c>
    </row>
    <row r="6">
      <c r="A6" s="28" t="n">
        <v>46055</v>
      </c>
      <c r="B6" s="24" t="inlineStr">
        <is>
          <t>TXN-2026-0001</t>
        </is>
      </c>
      <c r="C6" s="24" t="inlineStr">
        <is>
          <t>BED-KS-001</t>
        </is>
      </c>
      <c r="D6" s="25" t="inlineStr">
        <is>
          <t>Purchase Receipt</t>
        </is>
      </c>
      <c r="E6" s="49" t="n">
        <v>24</v>
      </c>
      <c r="F6" s="25" t="inlineStr">
        <is>
          <t>Receiving</t>
        </is>
      </c>
      <c r="G6" s="25" t="inlineStr">
        <is>
          <t>Main Linen Room</t>
        </is>
      </c>
      <c r="H6" s="25" t="inlineStr">
        <is>
          <t>PO-18422</t>
        </is>
      </c>
      <c r="I6" s="26" t="n">
        <v>18.5</v>
      </c>
      <c r="J6" s="50">
        <f>IFERROR(IF(OR(C6="",D6="",E6=""),"",IF(OR(D6="Purchase Receipt",D6="Transfer In",D6="Ownership Adjustment Increase"),E6,IF(OR(D6="Transfer Out",D6="Ownership Adjustment Decrease",D6="Discard or Loss"),-E6,0))),"")</f>
        <v/>
      </c>
      <c r="K6" s="50">
        <f>IFERROR(IF(OR(C6="",D6="",E6=""),"",IF(OR(D6="Purchase Receipt",D6="Transfer In",D6="Ownership Adjustment Increase",D6="Return from Laundry",D6="Return to Storage"),E6,IF(OR(D6="Transfer Out",D6="Ownership Adjustment Decrease",D6="Send to Laundry",D6="Issue to Rooms or Operations"),-E6,0))),"")</f>
        <v/>
      </c>
      <c r="L6" s="30">
        <f>IFERROR(IF(OR(C6="",E6=""),"",E6*I6),"")</f>
        <v/>
      </c>
      <c r="M6" s="25" t="inlineStr">
        <is>
          <t>Maria Lopez</t>
        </is>
      </c>
      <c r="N6" s="25" t="inlineStr">
        <is>
          <t>Replacement order received</t>
        </is>
      </c>
      <c r="O6" s="31">
        <f>IFERROR('Linen Inventory'!A6,"")</f>
        <v/>
      </c>
    </row>
    <row r="7">
      <c r="A7" s="28" t="n">
        <v>46056</v>
      </c>
      <c r="B7" s="24" t="inlineStr">
        <is>
          <t>TXN-2026-0002</t>
        </is>
      </c>
      <c r="C7" s="24" t="inlineStr">
        <is>
          <t>BED-KF-002</t>
        </is>
      </c>
      <c r="D7" s="25" t="inlineStr">
        <is>
          <t>Send to Laundry</t>
        </is>
      </c>
      <c r="E7" s="49" t="n">
        <v>36</v>
      </c>
      <c r="F7" s="25" t="inlineStr">
        <is>
          <t>Main Linen Room</t>
        </is>
      </c>
      <c r="G7" s="25" t="inlineStr">
        <is>
          <t>Outside Laundry</t>
        </is>
      </c>
      <c r="H7" s="25" t="inlineStr">
        <is>
          <t>LAU-0203</t>
        </is>
      </c>
      <c r="I7" s="26" t="n">
        <v>0</v>
      </c>
      <c r="J7" s="50">
        <f>IFERROR(IF(OR(C7="",D7="",E7=""),"",IF(OR(D7="Purchase Receipt",D7="Transfer In",D7="Ownership Adjustment Increase"),E7,IF(OR(D7="Transfer Out",D7="Ownership Adjustment Decrease",D7="Discard or Loss"),-E7,0))),"")</f>
        <v/>
      </c>
      <c r="K7" s="50">
        <f>IFERROR(IF(OR(C7="",D7="",E7=""),"",IF(OR(D7="Purchase Receipt",D7="Transfer In",D7="Ownership Adjustment Increase",D7="Return from Laundry",D7="Return to Storage"),E7,IF(OR(D7="Transfer Out",D7="Ownership Adjustment Decrease",D7="Send to Laundry",D7="Issue to Rooms or Operations"),-E7,0))),"")</f>
        <v/>
      </c>
      <c r="L7" s="30">
        <f>IFERROR(IF(OR(C7="",E7=""),"",E7*I7),"")</f>
        <v/>
      </c>
      <c r="M7" s="25" t="inlineStr">
        <is>
          <t>James Reed</t>
        </is>
      </c>
      <c r="N7" s="25" t="inlineStr">
        <is>
          <t>Scheduled laundry pickup</t>
        </is>
      </c>
      <c r="O7" s="31">
        <f>IFERROR('Linen Inventory'!A7,"")</f>
        <v/>
      </c>
    </row>
    <row r="8">
      <c r="A8" s="28" t="n">
        <v>46057</v>
      </c>
      <c r="B8" s="24" t="inlineStr">
        <is>
          <t>TXN-2026-0003</t>
        </is>
      </c>
      <c r="C8" s="24" t="inlineStr">
        <is>
          <t>BED-KF-002</t>
        </is>
      </c>
      <c r="D8" s="25" t="inlineStr">
        <is>
          <t>Return from Laundry</t>
        </is>
      </c>
      <c r="E8" s="49" t="n">
        <v>28</v>
      </c>
      <c r="F8" s="25" t="inlineStr">
        <is>
          <t>Outside Laundry</t>
        </is>
      </c>
      <c r="G8" s="25" t="inlineStr">
        <is>
          <t>Main Linen Room</t>
        </is>
      </c>
      <c r="H8" s="25" t="inlineStr">
        <is>
          <t>LAU-0203</t>
        </is>
      </c>
      <c r="I8" s="26" t="n">
        <v>0</v>
      </c>
      <c r="J8" s="50">
        <f>IFERROR(IF(OR(C8="",D8="",E8=""),"",IF(OR(D8="Purchase Receipt",D8="Transfer In",D8="Ownership Adjustment Increase"),E8,IF(OR(D8="Transfer Out",D8="Ownership Adjustment Decrease",D8="Discard or Loss"),-E8,0))),"")</f>
        <v/>
      </c>
      <c r="K8" s="50">
        <f>IFERROR(IF(OR(C8="",D8="",E8=""),"",IF(OR(D8="Purchase Receipt",D8="Transfer In",D8="Ownership Adjustment Increase",D8="Return from Laundry",D8="Return to Storage"),E8,IF(OR(D8="Transfer Out",D8="Ownership Adjustment Decrease",D8="Send to Laundry",D8="Issue to Rooms or Operations"),-E8,0))),"")</f>
        <v/>
      </c>
      <c r="L8" s="30">
        <f>IFERROR(IF(OR(C8="",E8=""),"",E8*I8),"")</f>
        <v/>
      </c>
      <c r="M8" s="25" t="inlineStr">
        <is>
          <t>James Reed</t>
        </is>
      </c>
      <c r="N8" s="25" t="inlineStr">
        <is>
          <t>Eight pieces still at laundry</t>
        </is>
      </c>
      <c r="O8" s="31">
        <f>IFERROR('Linen Inventory'!A8,"")</f>
        <v/>
      </c>
    </row>
    <row r="9">
      <c r="A9" s="28" t="n">
        <v>46058</v>
      </c>
      <c r="B9" s="24" t="inlineStr">
        <is>
          <t>TXN-2026-0004</t>
        </is>
      </c>
      <c r="C9" s="24" t="inlineStr">
        <is>
          <t>BTH-BT-004</t>
        </is>
      </c>
      <c r="D9" s="25" t="inlineStr">
        <is>
          <t>Issue to Rooms or Operations</t>
        </is>
      </c>
      <c r="E9" s="49" t="n">
        <v>48</v>
      </c>
      <c r="F9" s="25" t="inlineStr">
        <is>
          <t>Main Linen Room</t>
        </is>
      </c>
      <c r="G9" s="25" t="inlineStr">
        <is>
          <t>Guest Room Floors</t>
        </is>
      </c>
      <c r="H9" s="25" t="inlineStr">
        <is>
          <t>HK-0205</t>
        </is>
      </c>
      <c r="I9" s="26" t="n">
        <v>0</v>
      </c>
      <c r="J9" s="50">
        <f>IFERROR(IF(OR(C9="",D9="",E9=""),"",IF(OR(D9="Purchase Receipt",D9="Transfer In",D9="Ownership Adjustment Increase"),E9,IF(OR(D9="Transfer Out",D9="Ownership Adjustment Decrease",D9="Discard or Loss"),-E9,0))),"")</f>
        <v/>
      </c>
      <c r="K9" s="50">
        <f>IFERROR(IF(OR(C9="",D9="",E9=""),"",IF(OR(D9="Purchase Receipt",D9="Transfer In",D9="Ownership Adjustment Increase",D9="Return from Laundry",D9="Return to Storage"),E9,IF(OR(D9="Transfer Out",D9="Ownership Adjustment Decrease",D9="Send to Laundry",D9="Issue to Rooms or Operations"),-E9,0))),"")</f>
        <v/>
      </c>
      <c r="L9" s="30">
        <f>IFERROR(IF(OR(C9="",E9=""),"",E9*I9),"")</f>
        <v/>
      </c>
      <c r="M9" s="25" t="inlineStr">
        <is>
          <t>Nina Patel</t>
        </is>
      </c>
      <c r="N9" s="25" t="inlineStr">
        <is>
          <t>Morning floor issue</t>
        </is>
      </c>
      <c r="O9" s="31">
        <f>IFERROR('Linen Inventory'!A9,"")</f>
        <v/>
      </c>
    </row>
    <row r="10">
      <c r="A10" s="28" t="n">
        <v>46059</v>
      </c>
      <c r="B10" s="24" t="inlineStr">
        <is>
          <t>TXN-2026-0005</t>
        </is>
      </c>
      <c r="C10" s="24" t="inlineStr">
        <is>
          <t>BTH-HT-005</t>
        </is>
      </c>
      <c r="D10" s="25" t="inlineStr">
        <is>
          <t>Return to Storage</t>
        </is>
      </c>
      <c r="E10" s="49" t="n">
        <v>30</v>
      </c>
      <c r="F10" s="25" t="inlineStr">
        <is>
          <t>Guest Room Floors</t>
        </is>
      </c>
      <c r="G10" s="25" t="inlineStr">
        <is>
          <t>Floor 2 Linen Closet</t>
        </is>
      </c>
      <c r="H10" s="25" t="inlineStr">
        <is>
          <t>HK-0206</t>
        </is>
      </c>
      <c r="I10" s="26" t="n">
        <v>0</v>
      </c>
      <c r="J10" s="50">
        <f>IFERROR(IF(OR(C10="",D10="",E10=""),"",IF(OR(D10="Purchase Receipt",D10="Transfer In",D10="Ownership Adjustment Increase"),E10,IF(OR(D10="Transfer Out",D10="Ownership Adjustment Decrease",D10="Discard or Loss"),-E10,0))),"")</f>
        <v/>
      </c>
      <c r="K10" s="50">
        <f>IFERROR(IF(OR(C10="",D10="",E10=""),"",IF(OR(D10="Purchase Receipt",D10="Transfer In",D10="Ownership Adjustment Increase",D10="Return from Laundry",D10="Return to Storage"),E10,IF(OR(D10="Transfer Out",D10="Ownership Adjustment Decrease",D10="Send to Laundry",D10="Issue to Rooms or Operations"),-E10,0))),"")</f>
        <v/>
      </c>
      <c r="L10" s="30">
        <f>IFERROR(IF(OR(C10="",E10=""),"",E10*I10),"")</f>
        <v/>
      </c>
      <c r="M10" s="25" t="inlineStr">
        <is>
          <t>Nina Patel</t>
        </is>
      </c>
      <c r="N10" s="25" t="inlineStr">
        <is>
          <t>Clean unused stock returned</t>
        </is>
      </c>
      <c r="O10" s="31">
        <f>IFERROR('Linen Inventory'!A10,"")</f>
        <v/>
      </c>
    </row>
    <row r="11">
      <c r="A11" s="28" t="n">
        <v>46060</v>
      </c>
      <c r="B11" s="24" t="inlineStr">
        <is>
          <t>TXN-2026-0006</t>
        </is>
      </c>
      <c r="C11" s="24" t="inlineStr">
        <is>
          <t>BTH-WC-006</t>
        </is>
      </c>
      <c r="D11" s="25" t="inlineStr">
        <is>
          <t>Discard or Loss</t>
        </is>
      </c>
      <c r="E11" s="49" t="n">
        <v>7</v>
      </c>
      <c r="F11" s="25" t="inlineStr">
        <is>
          <t>Housekeeping Review</t>
        </is>
      </c>
      <c r="G11" s="25" t="inlineStr">
        <is>
          <t>Removed from Inventory</t>
        </is>
      </c>
      <c r="H11" s="25" t="inlineStr">
        <is>
          <t>LOSS-0207</t>
        </is>
      </c>
      <c r="I11" s="26" t="n">
        <v>1.45</v>
      </c>
      <c r="J11" s="50">
        <f>IFERROR(IF(OR(C11="",D11="",E11=""),"",IF(OR(D11="Purchase Receipt",D11="Transfer In",D11="Ownership Adjustment Increase"),E11,IF(OR(D11="Transfer Out",D11="Ownership Adjustment Decrease",D11="Discard or Loss"),-E11,0))),"")</f>
        <v/>
      </c>
      <c r="K11" s="50">
        <f>IFERROR(IF(OR(C11="",D11="",E11=""),"",IF(OR(D11="Purchase Receipt",D11="Transfer In",D11="Ownership Adjustment Increase",D11="Return from Laundry",D11="Return to Storage"),E11,IF(OR(D11="Transfer Out",D11="Ownership Adjustment Decrease",D11="Send to Laundry",D11="Issue to Rooms or Operations"),-E11,0))),"")</f>
        <v/>
      </c>
      <c r="L11" s="30">
        <f>IFERROR(IF(OR(C11="",E11=""),"",E11*I11),"")</f>
        <v/>
      </c>
      <c r="M11" s="25" t="inlineStr">
        <is>
          <t>Maria Lopez</t>
        </is>
      </c>
      <c r="N11" s="25" t="inlineStr">
        <is>
          <t>Stained and unusable</t>
        </is>
      </c>
      <c r="O11" s="31">
        <f>IFERROR('Linen Inventory'!A11,"")</f>
        <v/>
      </c>
    </row>
    <row r="12">
      <c r="A12" s="28" t="n">
        <v>46061</v>
      </c>
      <c r="B12" s="24" t="inlineStr">
        <is>
          <t>TXN-2026-0007</t>
        </is>
      </c>
      <c r="C12" s="24" t="inlineStr">
        <is>
          <t>POO-PT-007</t>
        </is>
      </c>
      <c r="D12" s="25" t="inlineStr">
        <is>
          <t>Purchase Receipt</t>
        </is>
      </c>
      <c r="E12" s="49" t="n">
        <v>12</v>
      </c>
      <c r="F12" s="25" t="inlineStr">
        <is>
          <t>Receiving</t>
        </is>
      </c>
      <c r="G12" s="25" t="inlineStr">
        <is>
          <t>Pool Storage</t>
        </is>
      </c>
      <c r="H12" s="25" t="inlineStr">
        <is>
          <t>PO-18431</t>
        </is>
      </c>
      <c r="I12" s="26" t="n">
        <v>10.5</v>
      </c>
      <c r="J12" s="50">
        <f>IFERROR(IF(OR(C12="",D12="",E12=""),"",IF(OR(D12="Purchase Receipt",D12="Transfer In",D12="Ownership Adjustment Increase"),E12,IF(OR(D12="Transfer Out",D12="Ownership Adjustment Decrease",D12="Discard or Loss"),-E12,0))),"")</f>
        <v/>
      </c>
      <c r="K12" s="50">
        <f>IFERROR(IF(OR(C12="",D12="",E12=""),"",IF(OR(D12="Purchase Receipt",D12="Transfer In",D12="Ownership Adjustment Increase",D12="Return from Laundry",D12="Return to Storage"),E12,IF(OR(D12="Transfer Out",D12="Ownership Adjustment Decrease",D12="Send to Laundry",D12="Issue to Rooms or Operations"),-E12,0))),"")</f>
        <v/>
      </c>
      <c r="L12" s="30">
        <f>IFERROR(IF(OR(C12="",E12=""),"",E12*I12),"")</f>
        <v/>
      </c>
      <c r="M12" s="25" t="inlineStr">
        <is>
          <t>Daniel Brooks</t>
        </is>
      </c>
      <c r="N12" s="25" t="inlineStr">
        <is>
          <t>Pool reopening preparation</t>
        </is>
      </c>
      <c r="O12" s="31">
        <f>IFERROR('Linen Inventory'!A12,"")</f>
        <v/>
      </c>
    </row>
    <row r="13">
      <c r="A13" s="28" t="n">
        <v>46062</v>
      </c>
      <c r="B13" s="24" t="inlineStr">
        <is>
          <t>TXN-2026-0008</t>
        </is>
      </c>
      <c r="C13" s="24" t="inlineStr">
        <is>
          <t>SPA-ST-008</t>
        </is>
      </c>
      <c r="D13" s="25" t="inlineStr">
        <is>
          <t>Issue to Rooms or Operations</t>
        </is>
      </c>
      <c r="E13" s="49" t="n">
        <v>16</v>
      </c>
      <c r="F13" s="25" t="inlineStr">
        <is>
          <t>Spa Linen Room</t>
        </is>
      </c>
      <c r="G13" s="25" t="inlineStr">
        <is>
          <t>Spa Treatment Area</t>
        </is>
      </c>
      <c r="H13" s="25" t="inlineStr">
        <is>
          <t>SPA-0209</t>
        </is>
      </c>
      <c r="I13" s="26" t="n">
        <v>0</v>
      </c>
      <c r="J13" s="50">
        <f>IFERROR(IF(OR(C13="",D13="",E13=""),"",IF(OR(D13="Purchase Receipt",D13="Transfer In",D13="Ownership Adjustment Increase"),E13,IF(OR(D13="Transfer Out",D13="Ownership Adjustment Decrease",D13="Discard or Loss"),-E13,0))),"")</f>
        <v/>
      </c>
      <c r="K13" s="50">
        <f>IFERROR(IF(OR(C13="",D13="",E13=""),"",IF(OR(D13="Purchase Receipt",D13="Transfer In",D13="Ownership Adjustment Increase",D13="Return from Laundry",D13="Return to Storage"),E13,IF(OR(D13="Transfer Out",D13="Ownership Adjustment Decrease",D13="Send to Laundry",D13="Issue to Rooms or Operations"),-E13,0))),"")</f>
        <v/>
      </c>
      <c r="L13" s="30">
        <f>IFERROR(IF(OR(C13="",E13=""),"",E13*I13),"")</f>
        <v/>
      </c>
      <c r="M13" s="25" t="inlineStr">
        <is>
          <t>Alexis Grant</t>
        </is>
      </c>
      <c r="N13" s="25" t="inlineStr">
        <is>
          <t>Daily spa issue</t>
        </is>
      </c>
      <c r="O13" s="31">
        <f>IFERROR('Linen Inventory'!A13,"")</f>
        <v/>
      </c>
    </row>
    <row r="14">
      <c r="A14" s="28" t="n">
        <v>46063</v>
      </c>
      <c r="B14" s="24" t="inlineStr">
        <is>
          <t>TXN-2026-0009</t>
        </is>
      </c>
      <c r="C14" s="24" t="inlineStr">
        <is>
          <t>FNB-NP-009</t>
        </is>
      </c>
      <c r="D14" s="25" t="inlineStr">
        <is>
          <t>Send to Laundry</t>
        </is>
      </c>
      <c r="E14" s="49" t="n">
        <v>90</v>
      </c>
      <c r="F14" s="25" t="inlineStr">
        <is>
          <t>Banquet Linen Storage</t>
        </is>
      </c>
      <c r="G14" s="25" t="inlineStr">
        <is>
          <t>Outside Laundry</t>
        </is>
      </c>
      <c r="H14" s="25" t="inlineStr">
        <is>
          <t>BQT-0210</t>
        </is>
      </c>
      <c r="I14" s="26" t="n">
        <v>0</v>
      </c>
      <c r="J14" s="50">
        <f>IFERROR(IF(OR(C14="",D14="",E14=""),"",IF(OR(D14="Purchase Receipt",D14="Transfer In",D14="Ownership Adjustment Increase"),E14,IF(OR(D14="Transfer Out",D14="Ownership Adjustment Decrease",D14="Discard or Loss"),-E14,0))),"")</f>
        <v/>
      </c>
      <c r="K14" s="50">
        <f>IFERROR(IF(OR(C14="",D14="",E14=""),"",IF(OR(D14="Purchase Receipt",D14="Transfer In",D14="Ownership Adjustment Increase",D14="Return from Laundry",D14="Return to Storage"),E14,IF(OR(D14="Transfer Out",D14="Ownership Adjustment Decrease",D14="Send to Laundry",D14="Issue to Rooms or Operations"),-E14,0))),"")</f>
        <v/>
      </c>
      <c r="L14" s="30">
        <f>IFERROR(IF(OR(C14="",E14=""),"",E14*I14),"")</f>
        <v/>
      </c>
      <c r="M14" s="25" t="inlineStr">
        <is>
          <t>Chris Miller</t>
        </is>
      </c>
      <c r="N14" s="25" t="inlineStr">
        <is>
          <t>Post-event laundry</t>
        </is>
      </c>
      <c r="O14" s="31">
        <f>IFERROR('Linen Inventory'!A14,"")</f>
        <v/>
      </c>
    </row>
    <row r="15">
      <c r="A15" s="28" t="n">
        <v>46064</v>
      </c>
      <c r="B15" s="24" t="inlineStr">
        <is>
          <t>TXN-2026-0010</t>
        </is>
      </c>
      <c r="C15" s="24" t="inlineStr">
        <is>
          <t>EVT-TC-010</t>
        </is>
      </c>
      <c r="D15" s="25" t="inlineStr">
        <is>
          <t>Transfer Out</t>
        </is>
      </c>
      <c r="E15" s="49" t="n">
        <v>4</v>
      </c>
      <c r="F15" s="25" t="inlineStr">
        <is>
          <t>Banquet Linen Storage</t>
        </is>
      </c>
      <c r="G15" s="25" t="inlineStr">
        <is>
          <t>Sister Property</t>
        </is>
      </c>
      <c r="H15" s="25" t="inlineStr">
        <is>
          <t>TRF-0211</t>
        </is>
      </c>
      <c r="I15" s="26" t="n">
        <v>28</v>
      </c>
      <c r="J15" s="50">
        <f>IFERROR(IF(OR(C15="",D15="",E15=""),"",IF(OR(D15="Purchase Receipt",D15="Transfer In",D15="Ownership Adjustment Increase"),E15,IF(OR(D15="Transfer Out",D15="Ownership Adjustment Decrease",D15="Discard or Loss"),-E15,0))),"")</f>
        <v/>
      </c>
      <c r="K15" s="50">
        <f>IFERROR(IF(OR(C15="",D15="",E15=""),"",IF(OR(D15="Purchase Receipt",D15="Transfer In",D15="Ownership Adjustment Increase",D15="Return from Laundry",D15="Return to Storage"),E15,IF(OR(D15="Transfer Out",D15="Ownership Adjustment Decrease",D15="Send to Laundry",D15="Issue to Rooms or Operations"),-E15,0))),"")</f>
        <v/>
      </c>
      <c r="L15" s="30">
        <f>IFERROR(IF(OR(C15="",E15=""),"",E15*I15),"")</f>
        <v/>
      </c>
      <c r="M15" s="25" t="inlineStr">
        <is>
          <t>Chris Miller</t>
        </is>
      </c>
      <c r="N15" s="25" t="inlineStr">
        <is>
          <t>Approved interproperty transfer</t>
        </is>
      </c>
      <c r="O15" s="31">
        <f>IFERROR('Linen Inventory'!A15,"")</f>
        <v/>
      </c>
    </row>
    <row r="16">
      <c r="A16" s="28" t="n"/>
      <c r="B16" s="24" t="n"/>
      <c r="C16" s="24" t="n"/>
      <c r="D16" s="25" t="n"/>
      <c r="E16" s="49" t="n"/>
      <c r="F16" s="25" t="n"/>
      <c r="G16" s="25" t="n"/>
      <c r="H16" s="25" t="n"/>
      <c r="I16" s="26" t="n"/>
      <c r="J16" s="50">
        <f>IFERROR(IF(OR(C16="",D16="",E16=""),"",IF(OR(D16="Purchase Receipt",D16="Transfer In",D16="Ownership Adjustment Increase"),E16,IF(OR(D16="Transfer Out",D16="Ownership Adjustment Decrease",D16="Discard or Loss"),-E16,0))),"")</f>
        <v/>
      </c>
      <c r="K16" s="50">
        <f>IFERROR(IF(OR(C16="",D16="",E16=""),"",IF(OR(D16="Purchase Receipt",D16="Transfer In",D16="Ownership Adjustment Increase",D16="Return from Laundry",D16="Return to Storage"),E16,IF(OR(D16="Transfer Out",D16="Ownership Adjustment Decrease",D16="Send to Laundry",D16="Issue to Rooms or Operations"),-E16,0))),"")</f>
        <v/>
      </c>
      <c r="L16" s="30">
        <f>IFERROR(IF(OR(C16="",E16=""),"",E16*I16),"")</f>
        <v/>
      </c>
      <c r="M16" s="25" t="n"/>
      <c r="N16" s="25" t="n"/>
      <c r="O16" s="31">
        <f>IFERROR('Linen Inventory'!A16,"")</f>
        <v/>
      </c>
    </row>
    <row r="17">
      <c r="A17" s="28" t="n"/>
      <c r="B17" s="24" t="n"/>
      <c r="C17" s="24" t="n"/>
      <c r="D17" s="25" t="n"/>
      <c r="E17" s="49" t="n"/>
      <c r="F17" s="25" t="n"/>
      <c r="G17" s="25" t="n"/>
      <c r="H17" s="25" t="n"/>
      <c r="I17" s="26" t="n"/>
      <c r="J17" s="50">
        <f>IFERROR(IF(OR(C17="",D17="",E17=""),"",IF(OR(D17="Purchase Receipt",D17="Transfer In",D17="Ownership Adjustment Increase"),E17,IF(OR(D17="Transfer Out",D17="Ownership Adjustment Decrease",D17="Discard or Loss"),-E17,0))),"")</f>
        <v/>
      </c>
      <c r="K17" s="50">
        <f>IFERROR(IF(OR(C17="",D17="",E17=""),"",IF(OR(D17="Purchase Receipt",D17="Transfer In",D17="Ownership Adjustment Increase",D17="Return from Laundry",D17="Return to Storage"),E17,IF(OR(D17="Transfer Out",D17="Ownership Adjustment Decrease",D17="Send to Laundry",D17="Issue to Rooms or Operations"),-E17,0))),"")</f>
        <v/>
      </c>
      <c r="L17" s="30">
        <f>IFERROR(IF(OR(C17="",E17=""),"",E17*I17),"")</f>
        <v/>
      </c>
      <c r="M17" s="25" t="n"/>
      <c r="N17" s="25" t="n"/>
      <c r="O17" s="31">
        <f>IFERROR('Linen Inventory'!A17,"")</f>
        <v/>
      </c>
    </row>
    <row r="18">
      <c r="A18" s="28" t="n"/>
      <c r="B18" s="24" t="n"/>
      <c r="C18" s="24" t="n"/>
      <c r="D18" s="25" t="n"/>
      <c r="E18" s="49" t="n"/>
      <c r="F18" s="25" t="n"/>
      <c r="G18" s="25" t="n"/>
      <c r="H18" s="25" t="n"/>
      <c r="I18" s="26" t="n"/>
      <c r="J18" s="50">
        <f>IFERROR(IF(OR(C18="",D18="",E18=""),"",IF(OR(D18="Purchase Receipt",D18="Transfer In",D18="Ownership Adjustment Increase"),E18,IF(OR(D18="Transfer Out",D18="Ownership Adjustment Decrease",D18="Discard or Loss"),-E18,0))),"")</f>
        <v/>
      </c>
      <c r="K18" s="50">
        <f>IFERROR(IF(OR(C18="",D18="",E18=""),"",IF(OR(D18="Purchase Receipt",D18="Transfer In",D18="Ownership Adjustment Increase",D18="Return from Laundry",D18="Return to Storage"),E18,IF(OR(D18="Transfer Out",D18="Ownership Adjustment Decrease",D18="Send to Laundry",D18="Issue to Rooms or Operations"),-E18,0))),"")</f>
        <v/>
      </c>
      <c r="L18" s="30">
        <f>IFERROR(IF(OR(C18="",E18=""),"",E18*I18),"")</f>
        <v/>
      </c>
      <c r="M18" s="25" t="n"/>
      <c r="N18" s="25" t="n"/>
      <c r="O18" s="31">
        <f>IFERROR('Linen Inventory'!A18,"")</f>
        <v/>
      </c>
    </row>
    <row r="19">
      <c r="A19" s="28" t="n"/>
      <c r="B19" s="24" t="n"/>
      <c r="C19" s="24" t="n"/>
      <c r="D19" s="25" t="n"/>
      <c r="E19" s="49" t="n"/>
      <c r="F19" s="25" t="n"/>
      <c r="G19" s="25" t="n"/>
      <c r="H19" s="25" t="n"/>
      <c r="I19" s="26" t="n"/>
      <c r="J19" s="50">
        <f>IFERROR(IF(OR(C19="",D19="",E19=""),"",IF(OR(D19="Purchase Receipt",D19="Transfer In",D19="Ownership Adjustment Increase"),E19,IF(OR(D19="Transfer Out",D19="Ownership Adjustment Decrease",D19="Discard or Loss"),-E19,0))),"")</f>
        <v/>
      </c>
      <c r="K19" s="50">
        <f>IFERROR(IF(OR(C19="",D19="",E19=""),"",IF(OR(D19="Purchase Receipt",D19="Transfer In",D19="Ownership Adjustment Increase",D19="Return from Laundry",D19="Return to Storage"),E19,IF(OR(D19="Transfer Out",D19="Ownership Adjustment Decrease",D19="Send to Laundry",D19="Issue to Rooms or Operations"),-E19,0))),"")</f>
        <v/>
      </c>
      <c r="L19" s="30">
        <f>IFERROR(IF(OR(C19="",E19=""),"",E19*I19),"")</f>
        <v/>
      </c>
      <c r="M19" s="25" t="n"/>
      <c r="N19" s="25" t="n"/>
      <c r="O19" s="31">
        <f>IFERROR('Linen Inventory'!A19,"")</f>
        <v/>
      </c>
    </row>
    <row r="20">
      <c r="A20" s="28" t="n"/>
      <c r="B20" s="24" t="n"/>
      <c r="C20" s="24" t="n"/>
      <c r="D20" s="25" t="n"/>
      <c r="E20" s="49" t="n"/>
      <c r="F20" s="25" t="n"/>
      <c r="G20" s="25" t="n"/>
      <c r="H20" s="25" t="n"/>
      <c r="I20" s="26" t="n"/>
      <c r="J20" s="50">
        <f>IFERROR(IF(OR(C20="",D20="",E20=""),"",IF(OR(D20="Purchase Receipt",D20="Transfer In",D20="Ownership Adjustment Increase"),E20,IF(OR(D20="Transfer Out",D20="Ownership Adjustment Decrease",D20="Discard or Loss"),-E20,0))),"")</f>
        <v/>
      </c>
      <c r="K20" s="50">
        <f>IFERROR(IF(OR(C20="",D20="",E20=""),"",IF(OR(D20="Purchase Receipt",D20="Transfer In",D20="Ownership Adjustment Increase",D20="Return from Laundry",D20="Return to Storage"),E20,IF(OR(D20="Transfer Out",D20="Ownership Adjustment Decrease",D20="Send to Laundry",D20="Issue to Rooms or Operations"),-E20,0))),"")</f>
        <v/>
      </c>
      <c r="L20" s="30">
        <f>IFERROR(IF(OR(C20="",E20=""),"",E20*I20),"")</f>
        <v/>
      </c>
      <c r="M20" s="25" t="n"/>
      <c r="N20" s="25" t="n"/>
      <c r="O20" s="31">
        <f>IFERROR('Linen Inventory'!A20,"")</f>
        <v/>
      </c>
    </row>
    <row r="21">
      <c r="A21" s="28" t="n"/>
      <c r="B21" s="24" t="n"/>
      <c r="C21" s="24" t="n"/>
      <c r="D21" s="25" t="n"/>
      <c r="E21" s="49" t="n"/>
      <c r="F21" s="25" t="n"/>
      <c r="G21" s="25" t="n"/>
      <c r="H21" s="25" t="n"/>
      <c r="I21" s="26" t="n"/>
      <c r="J21" s="50">
        <f>IFERROR(IF(OR(C21="",D21="",E21=""),"",IF(OR(D21="Purchase Receipt",D21="Transfer In",D21="Ownership Adjustment Increase"),E21,IF(OR(D21="Transfer Out",D21="Ownership Adjustment Decrease",D21="Discard or Loss"),-E21,0))),"")</f>
        <v/>
      </c>
      <c r="K21" s="50">
        <f>IFERROR(IF(OR(C21="",D21="",E21=""),"",IF(OR(D21="Purchase Receipt",D21="Transfer In",D21="Ownership Adjustment Increase",D21="Return from Laundry",D21="Return to Storage"),E21,IF(OR(D21="Transfer Out",D21="Ownership Adjustment Decrease",D21="Send to Laundry",D21="Issue to Rooms or Operations"),-E21,0))),"")</f>
        <v/>
      </c>
      <c r="L21" s="30">
        <f>IFERROR(IF(OR(C21="",E21=""),"",E21*I21),"")</f>
        <v/>
      </c>
      <c r="M21" s="25" t="n"/>
      <c r="N21" s="25" t="n"/>
      <c r="O21" s="31">
        <f>IFERROR('Linen Inventory'!A21,"")</f>
        <v/>
      </c>
    </row>
    <row r="22">
      <c r="A22" s="28" t="n"/>
      <c r="B22" s="24" t="n"/>
      <c r="C22" s="24" t="n"/>
      <c r="D22" s="25" t="n"/>
      <c r="E22" s="49" t="n"/>
      <c r="F22" s="25" t="n"/>
      <c r="G22" s="25" t="n"/>
      <c r="H22" s="25" t="n"/>
      <c r="I22" s="26" t="n"/>
      <c r="J22" s="50">
        <f>IFERROR(IF(OR(C22="",D22="",E22=""),"",IF(OR(D22="Purchase Receipt",D22="Transfer In",D22="Ownership Adjustment Increase"),E22,IF(OR(D22="Transfer Out",D22="Ownership Adjustment Decrease",D22="Discard or Loss"),-E22,0))),"")</f>
        <v/>
      </c>
      <c r="K22" s="50">
        <f>IFERROR(IF(OR(C22="",D22="",E22=""),"",IF(OR(D22="Purchase Receipt",D22="Transfer In",D22="Ownership Adjustment Increase",D22="Return from Laundry",D22="Return to Storage"),E22,IF(OR(D22="Transfer Out",D22="Ownership Adjustment Decrease",D22="Send to Laundry",D22="Issue to Rooms or Operations"),-E22,0))),"")</f>
        <v/>
      </c>
      <c r="L22" s="30">
        <f>IFERROR(IF(OR(C22="",E22=""),"",E22*I22),"")</f>
        <v/>
      </c>
      <c r="M22" s="25" t="n"/>
      <c r="N22" s="25" t="n"/>
      <c r="O22" s="31">
        <f>IFERROR('Linen Inventory'!A22,"")</f>
        <v/>
      </c>
    </row>
    <row r="23">
      <c r="A23" s="28" t="n"/>
      <c r="B23" s="24" t="n"/>
      <c r="C23" s="24" t="n"/>
      <c r="D23" s="25" t="n"/>
      <c r="E23" s="49" t="n"/>
      <c r="F23" s="25" t="n"/>
      <c r="G23" s="25" t="n"/>
      <c r="H23" s="25" t="n"/>
      <c r="I23" s="26" t="n"/>
      <c r="J23" s="50">
        <f>IFERROR(IF(OR(C23="",D23="",E23=""),"",IF(OR(D23="Purchase Receipt",D23="Transfer In",D23="Ownership Adjustment Increase"),E23,IF(OR(D23="Transfer Out",D23="Ownership Adjustment Decrease",D23="Discard or Loss"),-E23,0))),"")</f>
        <v/>
      </c>
      <c r="K23" s="50">
        <f>IFERROR(IF(OR(C23="",D23="",E23=""),"",IF(OR(D23="Purchase Receipt",D23="Transfer In",D23="Ownership Adjustment Increase",D23="Return from Laundry",D23="Return to Storage"),E23,IF(OR(D23="Transfer Out",D23="Ownership Adjustment Decrease",D23="Send to Laundry",D23="Issue to Rooms or Operations"),-E23,0))),"")</f>
        <v/>
      </c>
      <c r="L23" s="30">
        <f>IFERROR(IF(OR(C23="",E23=""),"",E23*I23),"")</f>
        <v/>
      </c>
      <c r="M23" s="25" t="n"/>
      <c r="N23" s="25" t="n"/>
      <c r="O23" s="31">
        <f>IFERROR('Linen Inventory'!A23,"")</f>
        <v/>
      </c>
    </row>
    <row r="24">
      <c r="A24" s="28" t="n"/>
      <c r="B24" s="24" t="n"/>
      <c r="C24" s="24" t="n"/>
      <c r="D24" s="25" t="n"/>
      <c r="E24" s="49" t="n"/>
      <c r="F24" s="25" t="n"/>
      <c r="G24" s="25" t="n"/>
      <c r="H24" s="25" t="n"/>
      <c r="I24" s="26" t="n"/>
      <c r="J24" s="50">
        <f>IFERROR(IF(OR(C24="",D24="",E24=""),"",IF(OR(D24="Purchase Receipt",D24="Transfer In",D24="Ownership Adjustment Increase"),E24,IF(OR(D24="Transfer Out",D24="Ownership Adjustment Decrease",D24="Discard or Loss"),-E24,0))),"")</f>
        <v/>
      </c>
      <c r="K24" s="50">
        <f>IFERROR(IF(OR(C24="",D24="",E24=""),"",IF(OR(D24="Purchase Receipt",D24="Transfer In",D24="Ownership Adjustment Increase",D24="Return from Laundry",D24="Return to Storage"),E24,IF(OR(D24="Transfer Out",D24="Ownership Adjustment Decrease",D24="Send to Laundry",D24="Issue to Rooms or Operations"),-E24,0))),"")</f>
        <v/>
      </c>
      <c r="L24" s="30">
        <f>IFERROR(IF(OR(C24="",E24=""),"",E24*I24),"")</f>
        <v/>
      </c>
      <c r="M24" s="25" t="n"/>
      <c r="N24" s="25" t="n"/>
      <c r="O24" s="31">
        <f>IFERROR('Linen Inventory'!A24,"")</f>
        <v/>
      </c>
    </row>
    <row r="25">
      <c r="A25" s="28" t="n"/>
      <c r="B25" s="24" t="n"/>
      <c r="C25" s="24" t="n"/>
      <c r="D25" s="25" t="n"/>
      <c r="E25" s="49" t="n"/>
      <c r="F25" s="25" t="n"/>
      <c r="G25" s="25" t="n"/>
      <c r="H25" s="25" t="n"/>
      <c r="I25" s="26" t="n"/>
      <c r="J25" s="50">
        <f>IFERROR(IF(OR(C25="",D25="",E25=""),"",IF(OR(D25="Purchase Receipt",D25="Transfer In",D25="Ownership Adjustment Increase"),E25,IF(OR(D25="Transfer Out",D25="Ownership Adjustment Decrease",D25="Discard or Loss"),-E25,0))),"")</f>
        <v/>
      </c>
      <c r="K25" s="50">
        <f>IFERROR(IF(OR(C25="",D25="",E25=""),"",IF(OR(D25="Purchase Receipt",D25="Transfer In",D25="Ownership Adjustment Increase",D25="Return from Laundry",D25="Return to Storage"),E25,IF(OR(D25="Transfer Out",D25="Ownership Adjustment Decrease",D25="Send to Laundry",D25="Issue to Rooms or Operations"),-E25,0))),"")</f>
        <v/>
      </c>
      <c r="L25" s="30">
        <f>IFERROR(IF(OR(C25="",E25=""),"",E25*I25),"")</f>
        <v/>
      </c>
      <c r="M25" s="25" t="n"/>
      <c r="N25" s="25" t="n"/>
      <c r="O25" s="31">
        <f>IFERROR('Linen Inventory'!A25,"")</f>
        <v/>
      </c>
    </row>
    <row r="26">
      <c r="A26" s="28" t="n"/>
      <c r="B26" s="24" t="n"/>
      <c r="C26" s="24" t="n"/>
      <c r="D26" s="25" t="n"/>
      <c r="E26" s="49" t="n"/>
      <c r="F26" s="25" t="n"/>
      <c r="G26" s="25" t="n"/>
      <c r="H26" s="25" t="n"/>
      <c r="I26" s="26" t="n"/>
      <c r="J26" s="50">
        <f>IFERROR(IF(OR(C26="",D26="",E26=""),"",IF(OR(D26="Purchase Receipt",D26="Transfer In",D26="Ownership Adjustment Increase"),E26,IF(OR(D26="Transfer Out",D26="Ownership Adjustment Decrease",D26="Discard or Loss"),-E26,0))),"")</f>
        <v/>
      </c>
      <c r="K26" s="50">
        <f>IFERROR(IF(OR(C26="",D26="",E26=""),"",IF(OR(D26="Purchase Receipt",D26="Transfer In",D26="Ownership Adjustment Increase",D26="Return from Laundry",D26="Return to Storage"),E26,IF(OR(D26="Transfer Out",D26="Ownership Adjustment Decrease",D26="Send to Laundry",D26="Issue to Rooms or Operations"),-E26,0))),"")</f>
        <v/>
      </c>
      <c r="L26" s="30">
        <f>IFERROR(IF(OR(C26="",E26=""),"",E26*I26),"")</f>
        <v/>
      </c>
      <c r="M26" s="25" t="n"/>
      <c r="N26" s="25" t="n"/>
      <c r="O26" s="31">
        <f>IFERROR('Linen Inventory'!A26,"")</f>
        <v/>
      </c>
    </row>
    <row r="27">
      <c r="A27" s="28" t="n"/>
      <c r="B27" s="24" t="n"/>
      <c r="C27" s="24" t="n"/>
      <c r="D27" s="25" t="n"/>
      <c r="E27" s="49" t="n"/>
      <c r="F27" s="25" t="n"/>
      <c r="G27" s="25" t="n"/>
      <c r="H27" s="25" t="n"/>
      <c r="I27" s="26" t="n"/>
      <c r="J27" s="50">
        <f>IFERROR(IF(OR(C27="",D27="",E27=""),"",IF(OR(D27="Purchase Receipt",D27="Transfer In",D27="Ownership Adjustment Increase"),E27,IF(OR(D27="Transfer Out",D27="Ownership Adjustment Decrease",D27="Discard or Loss"),-E27,0))),"")</f>
        <v/>
      </c>
      <c r="K27" s="50">
        <f>IFERROR(IF(OR(C27="",D27="",E27=""),"",IF(OR(D27="Purchase Receipt",D27="Transfer In",D27="Ownership Adjustment Increase",D27="Return from Laundry",D27="Return to Storage"),E27,IF(OR(D27="Transfer Out",D27="Ownership Adjustment Decrease",D27="Send to Laundry",D27="Issue to Rooms or Operations"),-E27,0))),"")</f>
        <v/>
      </c>
      <c r="L27" s="30">
        <f>IFERROR(IF(OR(C27="",E27=""),"",E27*I27),"")</f>
        <v/>
      </c>
      <c r="M27" s="25" t="n"/>
      <c r="N27" s="25" t="n"/>
      <c r="O27" s="31">
        <f>IFERROR('Linen Inventory'!A27,"")</f>
        <v/>
      </c>
    </row>
    <row r="28">
      <c r="A28" s="28" t="n"/>
      <c r="B28" s="24" t="n"/>
      <c r="C28" s="24" t="n"/>
      <c r="D28" s="25" t="n"/>
      <c r="E28" s="49" t="n"/>
      <c r="F28" s="25" t="n"/>
      <c r="G28" s="25" t="n"/>
      <c r="H28" s="25" t="n"/>
      <c r="I28" s="26" t="n"/>
      <c r="J28" s="50">
        <f>IFERROR(IF(OR(C28="",D28="",E28=""),"",IF(OR(D28="Purchase Receipt",D28="Transfer In",D28="Ownership Adjustment Increase"),E28,IF(OR(D28="Transfer Out",D28="Ownership Adjustment Decrease",D28="Discard or Loss"),-E28,0))),"")</f>
        <v/>
      </c>
      <c r="K28" s="50">
        <f>IFERROR(IF(OR(C28="",D28="",E28=""),"",IF(OR(D28="Purchase Receipt",D28="Transfer In",D28="Ownership Adjustment Increase",D28="Return from Laundry",D28="Return to Storage"),E28,IF(OR(D28="Transfer Out",D28="Ownership Adjustment Decrease",D28="Send to Laundry",D28="Issue to Rooms or Operations"),-E28,0))),"")</f>
        <v/>
      </c>
      <c r="L28" s="30">
        <f>IFERROR(IF(OR(C28="",E28=""),"",E28*I28),"")</f>
        <v/>
      </c>
      <c r="M28" s="25" t="n"/>
      <c r="N28" s="25" t="n"/>
      <c r="O28" s="31">
        <f>IFERROR('Linen Inventory'!A28,"")</f>
        <v/>
      </c>
    </row>
    <row r="29">
      <c r="A29" s="28" t="n"/>
      <c r="B29" s="24" t="n"/>
      <c r="C29" s="24" t="n"/>
      <c r="D29" s="25" t="n"/>
      <c r="E29" s="49" t="n"/>
      <c r="F29" s="25" t="n"/>
      <c r="G29" s="25" t="n"/>
      <c r="H29" s="25" t="n"/>
      <c r="I29" s="26" t="n"/>
      <c r="J29" s="50">
        <f>IFERROR(IF(OR(C29="",D29="",E29=""),"",IF(OR(D29="Purchase Receipt",D29="Transfer In",D29="Ownership Adjustment Increase"),E29,IF(OR(D29="Transfer Out",D29="Ownership Adjustment Decrease",D29="Discard or Loss"),-E29,0))),"")</f>
        <v/>
      </c>
      <c r="K29" s="50">
        <f>IFERROR(IF(OR(C29="",D29="",E29=""),"",IF(OR(D29="Purchase Receipt",D29="Transfer In",D29="Ownership Adjustment Increase",D29="Return from Laundry",D29="Return to Storage"),E29,IF(OR(D29="Transfer Out",D29="Ownership Adjustment Decrease",D29="Send to Laundry",D29="Issue to Rooms or Operations"),-E29,0))),"")</f>
        <v/>
      </c>
      <c r="L29" s="30">
        <f>IFERROR(IF(OR(C29="",E29=""),"",E29*I29),"")</f>
        <v/>
      </c>
      <c r="M29" s="25" t="n"/>
      <c r="N29" s="25" t="n"/>
      <c r="O29" s="31">
        <f>IFERROR('Linen Inventory'!A29,"")</f>
        <v/>
      </c>
    </row>
    <row r="30">
      <c r="A30" s="28" t="n"/>
      <c r="B30" s="24" t="n"/>
      <c r="C30" s="24" t="n"/>
      <c r="D30" s="25" t="n"/>
      <c r="E30" s="49" t="n"/>
      <c r="F30" s="25" t="n"/>
      <c r="G30" s="25" t="n"/>
      <c r="H30" s="25" t="n"/>
      <c r="I30" s="26" t="n"/>
      <c r="J30" s="50">
        <f>IFERROR(IF(OR(C30="",D30="",E30=""),"",IF(OR(D30="Purchase Receipt",D30="Transfer In",D30="Ownership Adjustment Increase"),E30,IF(OR(D30="Transfer Out",D30="Ownership Adjustment Decrease",D30="Discard or Loss"),-E30,0))),"")</f>
        <v/>
      </c>
      <c r="K30" s="50">
        <f>IFERROR(IF(OR(C30="",D30="",E30=""),"",IF(OR(D30="Purchase Receipt",D30="Transfer In",D30="Ownership Adjustment Increase",D30="Return from Laundry",D30="Return to Storage"),E30,IF(OR(D30="Transfer Out",D30="Ownership Adjustment Decrease",D30="Send to Laundry",D30="Issue to Rooms or Operations"),-E30,0))),"")</f>
        <v/>
      </c>
      <c r="L30" s="30">
        <f>IFERROR(IF(OR(C30="",E30=""),"",E30*I30),"")</f>
        <v/>
      </c>
      <c r="M30" s="25" t="n"/>
      <c r="N30" s="25" t="n"/>
      <c r="O30" s="31">
        <f>IFERROR('Linen Inventory'!A30,"")</f>
        <v/>
      </c>
    </row>
    <row r="31">
      <c r="A31" s="28" t="n"/>
      <c r="B31" s="24" t="n"/>
      <c r="C31" s="24" t="n"/>
      <c r="D31" s="25" t="n"/>
      <c r="E31" s="49" t="n"/>
      <c r="F31" s="25" t="n"/>
      <c r="G31" s="25" t="n"/>
      <c r="H31" s="25" t="n"/>
      <c r="I31" s="26" t="n"/>
      <c r="J31" s="50">
        <f>IFERROR(IF(OR(C31="",D31="",E31=""),"",IF(OR(D31="Purchase Receipt",D31="Transfer In",D31="Ownership Adjustment Increase"),E31,IF(OR(D31="Transfer Out",D31="Ownership Adjustment Decrease",D31="Discard or Loss"),-E31,0))),"")</f>
        <v/>
      </c>
      <c r="K31" s="50">
        <f>IFERROR(IF(OR(C31="",D31="",E31=""),"",IF(OR(D31="Purchase Receipt",D31="Transfer In",D31="Ownership Adjustment Increase",D31="Return from Laundry",D31="Return to Storage"),E31,IF(OR(D31="Transfer Out",D31="Ownership Adjustment Decrease",D31="Send to Laundry",D31="Issue to Rooms or Operations"),-E31,0))),"")</f>
        <v/>
      </c>
      <c r="L31" s="30">
        <f>IFERROR(IF(OR(C31="",E31=""),"",E31*I31),"")</f>
        <v/>
      </c>
      <c r="M31" s="25" t="n"/>
      <c r="N31" s="25" t="n"/>
      <c r="O31" s="31">
        <f>IFERROR('Linen Inventory'!A31,"")</f>
        <v/>
      </c>
    </row>
    <row r="32">
      <c r="A32" s="28" t="n"/>
      <c r="B32" s="24" t="n"/>
      <c r="C32" s="24" t="n"/>
      <c r="D32" s="25" t="n"/>
      <c r="E32" s="49" t="n"/>
      <c r="F32" s="25" t="n"/>
      <c r="G32" s="25" t="n"/>
      <c r="H32" s="25" t="n"/>
      <c r="I32" s="26" t="n"/>
      <c r="J32" s="50">
        <f>IFERROR(IF(OR(C32="",D32="",E32=""),"",IF(OR(D32="Purchase Receipt",D32="Transfer In",D32="Ownership Adjustment Increase"),E32,IF(OR(D32="Transfer Out",D32="Ownership Adjustment Decrease",D32="Discard or Loss"),-E32,0))),"")</f>
        <v/>
      </c>
      <c r="K32" s="50">
        <f>IFERROR(IF(OR(C32="",D32="",E32=""),"",IF(OR(D32="Purchase Receipt",D32="Transfer In",D32="Ownership Adjustment Increase",D32="Return from Laundry",D32="Return to Storage"),E32,IF(OR(D32="Transfer Out",D32="Ownership Adjustment Decrease",D32="Send to Laundry",D32="Issue to Rooms or Operations"),-E32,0))),"")</f>
        <v/>
      </c>
      <c r="L32" s="30">
        <f>IFERROR(IF(OR(C32="",E32=""),"",E32*I32),"")</f>
        <v/>
      </c>
      <c r="M32" s="25" t="n"/>
      <c r="N32" s="25" t="n"/>
      <c r="O32" s="31">
        <f>IFERROR('Linen Inventory'!A32,"")</f>
        <v/>
      </c>
    </row>
    <row r="33">
      <c r="A33" s="28" t="n"/>
      <c r="B33" s="24" t="n"/>
      <c r="C33" s="24" t="n"/>
      <c r="D33" s="25" t="n"/>
      <c r="E33" s="49" t="n"/>
      <c r="F33" s="25" t="n"/>
      <c r="G33" s="25" t="n"/>
      <c r="H33" s="25" t="n"/>
      <c r="I33" s="26" t="n"/>
      <c r="J33" s="50">
        <f>IFERROR(IF(OR(C33="",D33="",E33=""),"",IF(OR(D33="Purchase Receipt",D33="Transfer In",D33="Ownership Adjustment Increase"),E33,IF(OR(D33="Transfer Out",D33="Ownership Adjustment Decrease",D33="Discard or Loss"),-E33,0))),"")</f>
        <v/>
      </c>
      <c r="K33" s="50">
        <f>IFERROR(IF(OR(C33="",D33="",E33=""),"",IF(OR(D33="Purchase Receipt",D33="Transfer In",D33="Ownership Adjustment Increase",D33="Return from Laundry",D33="Return to Storage"),E33,IF(OR(D33="Transfer Out",D33="Ownership Adjustment Decrease",D33="Send to Laundry",D33="Issue to Rooms or Operations"),-E33,0))),"")</f>
        <v/>
      </c>
      <c r="L33" s="30">
        <f>IFERROR(IF(OR(C33="",E33=""),"",E33*I33),"")</f>
        <v/>
      </c>
      <c r="M33" s="25" t="n"/>
      <c r="N33" s="25" t="n"/>
      <c r="O33" s="31">
        <f>IFERROR('Linen Inventory'!A33,"")</f>
        <v/>
      </c>
    </row>
    <row r="34">
      <c r="A34" s="28" t="n"/>
      <c r="B34" s="24" t="n"/>
      <c r="C34" s="24" t="n"/>
      <c r="D34" s="25" t="n"/>
      <c r="E34" s="49" t="n"/>
      <c r="F34" s="25" t="n"/>
      <c r="G34" s="25" t="n"/>
      <c r="H34" s="25" t="n"/>
      <c r="I34" s="26" t="n"/>
      <c r="J34" s="50">
        <f>IFERROR(IF(OR(C34="",D34="",E34=""),"",IF(OR(D34="Purchase Receipt",D34="Transfer In",D34="Ownership Adjustment Increase"),E34,IF(OR(D34="Transfer Out",D34="Ownership Adjustment Decrease",D34="Discard or Loss"),-E34,0))),"")</f>
        <v/>
      </c>
      <c r="K34" s="50">
        <f>IFERROR(IF(OR(C34="",D34="",E34=""),"",IF(OR(D34="Purchase Receipt",D34="Transfer In",D34="Ownership Adjustment Increase",D34="Return from Laundry",D34="Return to Storage"),E34,IF(OR(D34="Transfer Out",D34="Ownership Adjustment Decrease",D34="Send to Laundry",D34="Issue to Rooms or Operations"),-E34,0))),"")</f>
        <v/>
      </c>
      <c r="L34" s="30">
        <f>IFERROR(IF(OR(C34="",E34=""),"",E34*I34),"")</f>
        <v/>
      </c>
      <c r="M34" s="25" t="n"/>
      <c r="N34" s="25" t="n"/>
      <c r="O34" s="31">
        <f>IFERROR('Linen Inventory'!A34,"")</f>
        <v/>
      </c>
    </row>
    <row r="35">
      <c r="A35" s="28" t="n"/>
      <c r="B35" s="24" t="n"/>
      <c r="C35" s="24" t="n"/>
      <c r="D35" s="25" t="n"/>
      <c r="E35" s="49" t="n"/>
      <c r="F35" s="25" t="n"/>
      <c r="G35" s="25" t="n"/>
      <c r="H35" s="25" t="n"/>
      <c r="I35" s="26" t="n"/>
      <c r="J35" s="50">
        <f>IFERROR(IF(OR(C35="",D35="",E35=""),"",IF(OR(D35="Purchase Receipt",D35="Transfer In",D35="Ownership Adjustment Increase"),E35,IF(OR(D35="Transfer Out",D35="Ownership Adjustment Decrease",D35="Discard or Loss"),-E35,0))),"")</f>
        <v/>
      </c>
      <c r="K35" s="50">
        <f>IFERROR(IF(OR(C35="",D35="",E35=""),"",IF(OR(D35="Purchase Receipt",D35="Transfer In",D35="Ownership Adjustment Increase",D35="Return from Laundry",D35="Return to Storage"),E35,IF(OR(D35="Transfer Out",D35="Ownership Adjustment Decrease",D35="Send to Laundry",D35="Issue to Rooms or Operations"),-E35,0))),"")</f>
        <v/>
      </c>
      <c r="L35" s="30">
        <f>IFERROR(IF(OR(C35="",E35=""),"",E35*I35),"")</f>
        <v/>
      </c>
      <c r="M35" s="25" t="n"/>
      <c r="N35" s="25" t="n"/>
      <c r="O35" s="31">
        <f>IFERROR('Linen Inventory'!A35,"")</f>
        <v/>
      </c>
    </row>
    <row r="36">
      <c r="A36" s="28" t="n"/>
      <c r="B36" s="24" t="n"/>
      <c r="C36" s="24" t="n"/>
      <c r="D36" s="25" t="n"/>
      <c r="E36" s="49" t="n"/>
      <c r="F36" s="25" t="n"/>
      <c r="G36" s="25" t="n"/>
      <c r="H36" s="25" t="n"/>
      <c r="I36" s="26" t="n"/>
      <c r="J36" s="50">
        <f>IFERROR(IF(OR(C36="",D36="",E36=""),"",IF(OR(D36="Purchase Receipt",D36="Transfer In",D36="Ownership Adjustment Increase"),E36,IF(OR(D36="Transfer Out",D36="Ownership Adjustment Decrease",D36="Discard or Loss"),-E36,0))),"")</f>
        <v/>
      </c>
      <c r="K36" s="50">
        <f>IFERROR(IF(OR(C36="",D36="",E36=""),"",IF(OR(D36="Purchase Receipt",D36="Transfer In",D36="Ownership Adjustment Increase",D36="Return from Laundry",D36="Return to Storage"),E36,IF(OR(D36="Transfer Out",D36="Ownership Adjustment Decrease",D36="Send to Laundry",D36="Issue to Rooms or Operations"),-E36,0))),"")</f>
        <v/>
      </c>
      <c r="L36" s="30">
        <f>IFERROR(IF(OR(C36="",E36=""),"",E36*I36),"")</f>
        <v/>
      </c>
      <c r="M36" s="25" t="n"/>
      <c r="N36" s="25" t="n"/>
      <c r="O36" s="31">
        <f>IFERROR('Linen Inventory'!A36,"")</f>
        <v/>
      </c>
    </row>
    <row r="37">
      <c r="A37" s="28" t="n"/>
      <c r="B37" s="24" t="n"/>
      <c r="C37" s="24" t="n"/>
      <c r="D37" s="25" t="n"/>
      <c r="E37" s="49" t="n"/>
      <c r="F37" s="25" t="n"/>
      <c r="G37" s="25" t="n"/>
      <c r="H37" s="25" t="n"/>
      <c r="I37" s="26" t="n"/>
      <c r="J37" s="50">
        <f>IFERROR(IF(OR(C37="",D37="",E37=""),"",IF(OR(D37="Purchase Receipt",D37="Transfer In",D37="Ownership Adjustment Increase"),E37,IF(OR(D37="Transfer Out",D37="Ownership Adjustment Decrease",D37="Discard or Loss"),-E37,0))),"")</f>
        <v/>
      </c>
      <c r="K37" s="50">
        <f>IFERROR(IF(OR(C37="",D37="",E37=""),"",IF(OR(D37="Purchase Receipt",D37="Transfer In",D37="Ownership Adjustment Increase",D37="Return from Laundry",D37="Return to Storage"),E37,IF(OR(D37="Transfer Out",D37="Ownership Adjustment Decrease",D37="Send to Laundry",D37="Issue to Rooms or Operations"),-E37,0))),"")</f>
        <v/>
      </c>
      <c r="L37" s="30">
        <f>IFERROR(IF(OR(C37="",E37=""),"",E37*I37),"")</f>
        <v/>
      </c>
      <c r="M37" s="25" t="n"/>
      <c r="N37" s="25" t="n"/>
      <c r="O37" s="31">
        <f>IFERROR('Linen Inventory'!A37,"")</f>
        <v/>
      </c>
    </row>
    <row r="38">
      <c r="A38" s="28" t="n"/>
      <c r="B38" s="24" t="n"/>
      <c r="C38" s="24" t="n"/>
      <c r="D38" s="25" t="n"/>
      <c r="E38" s="49" t="n"/>
      <c r="F38" s="25" t="n"/>
      <c r="G38" s="25" t="n"/>
      <c r="H38" s="25" t="n"/>
      <c r="I38" s="26" t="n"/>
      <c r="J38" s="50">
        <f>IFERROR(IF(OR(C38="",D38="",E38=""),"",IF(OR(D38="Purchase Receipt",D38="Transfer In",D38="Ownership Adjustment Increase"),E38,IF(OR(D38="Transfer Out",D38="Ownership Adjustment Decrease",D38="Discard or Loss"),-E38,0))),"")</f>
        <v/>
      </c>
      <c r="K38" s="50">
        <f>IFERROR(IF(OR(C38="",D38="",E38=""),"",IF(OR(D38="Purchase Receipt",D38="Transfer In",D38="Ownership Adjustment Increase",D38="Return from Laundry",D38="Return to Storage"),E38,IF(OR(D38="Transfer Out",D38="Ownership Adjustment Decrease",D38="Send to Laundry",D38="Issue to Rooms or Operations"),-E38,0))),"")</f>
        <v/>
      </c>
      <c r="L38" s="30">
        <f>IFERROR(IF(OR(C38="",E38=""),"",E38*I38),"")</f>
        <v/>
      </c>
      <c r="M38" s="25" t="n"/>
      <c r="N38" s="25" t="n"/>
      <c r="O38" s="31">
        <f>IFERROR('Linen Inventory'!A38,"")</f>
        <v/>
      </c>
    </row>
    <row r="39">
      <c r="A39" s="28" t="n"/>
      <c r="B39" s="24" t="n"/>
      <c r="C39" s="24" t="n"/>
      <c r="D39" s="25" t="n"/>
      <c r="E39" s="49" t="n"/>
      <c r="F39" s="25" t="n"/>
      <c r="G39" s="25" t="n"/>
      <c r="H39" s="25" t="n"/>
      <c r="I39" s="26" t="n"/>
      <c r="J39" s="50">
        <f>IFERROR(IF(OR(C39="",D39="",E39=""),"",IF(OR(D39="Purchase Receipt",D39="Transfer In",D39="Ownership Adjustment Increase"),E39,IF(OR(D39="Transfer Out",D39="Ownership Adjustment Decrease",D39="Discard or Loss"),-E39,0))),"")</f>
        <v/>
      </c>
      <c r="K39" s="50">
        <f>IFERROR(IF(OR(C39="",D39="",E39=""),"",IF(OR(D39="Purchase Receipt",D39="Transfer In",D39="Ownership Adjustment Increase",D39="Return from Laundry",D39="Return to Storage"),E39,IF(OR(D39="Transfer Out",D39="Ownership Adjustment Decrease",D39="Send to Laundry",D39="Issue to Rooms or Operations"),-E39,0))),"")</f>
        <v/>
      </c>
      <c r="L39" s="30">
        <f>IFERROR(IF(OR(C39="",E39=""),"",E39*I39),"")</f>
        <v/>
      </c>
      <c r="M39" s="25" t="n"/>
      <c r="N39" s="25" t="n"/>
      <c r="O39" s="31">
        <f>IFERROR('Linen Inventory'!A39,"")</f>
        <v/>
      </c>
    </row>
    <row r="40">
      <c r="A40" s="28" t="n"/>
      <c r="B40" s="24" t="n"/>
      <c r="C40" s="24" t="n"/>
      <c r="D40" s="25" t="n"/>
      <c r="E40" s="49" t="n"/>
      <c r="F40" s="25" t="n"/>
      <c r="G40" s="25" t="n"/>
      <c r="H40" s="25" t="n"/>
      <c r="I40" s="26" t="n"/>
      <c r="J40" s="50">
        <f>IFERROR(IF(OR(C40="",D40="",E40=""),"",IF(OR(D40="Purchase Receipt",D40="Transfer In",D40="Ownership Adjustment Increase"),E40,IF(OR(D40="Transfer Out",D40="Ownership Adjustment Decrease",D40="Discard or Loss"),-E40,0))),"")</f>
        <v/>
      </c>
      <c r="K40" s="50">
        <f>IFERROR(IF(OR(C40="",D40="",E40=""),"",IF(OR(D40="Purchase Receipt",D40="Transfer In",D40="Ownership Adjustment Increase",D40="Return from Laundry",D40="Return to Storage"),E40,IF(OR(D40="Transfer Out",D40="Ownership Adjustment Decrease",D40="Send to Laundry",D40="Issue to Rooms or Operations"),-E40,0))),"")</f>
        <v/>
      </c>
      <c r="L40" s="30">
        <f>IFERROR(IF(OR(C40="",E40=""),"",E40*I40),"")</f>
        <v/>
      </c>
      <c r="M40" s="25" t="n"/>
      <c r="N40" s="25" t="n"/>
      <c r="O40" s="31">
        <f>IFERROR('Linen Inventory'!A40,"")</f>
        <v/>
      </c>
    </row>
    <row r="41">
      <c r="A41" s="28" t="n"/>
      <c r="B41" s="24" t="n"/>
      <c r="C41" s="24" t="n"/>
      <c r="D41" s="25" t="n"/>
      <c r="E41" s="49" t="n"/>
      <c r="F41" s="25" t="n"/>
      <c r="G41" s="25" t="n"/>
      <c r="H41" s="25" t="n"/>
      <c r="I41" s="26" t="n"/>
      <c r="J41" s="50">
        <f>IFERROR(IF(OR(C41="",D41="",E41=""),"",IF(OR(D41="Purchase Receipt",D41="Transfer In",D41="Ownership Adjustment Increase"),E41,IF(OR(D41="Transfer Out",D41="Ownership Adjustment Decrease",D41="Discard or Loss"),-E41,0))),"")</f>
        <v/>
      </c>
      <c r="K41" s="50">
        <f>IFERROR(IF(OR(C41="",D41="",E41=""),"",IF(OR(D41="Purchase Receipt",D41="Transfer In",D41="Ownership Adjustment Increase",D41="Return from Laundry",D41="Return to Storage"),E41,IF(OR(D41="Transfer Out",D41="Ownership Adjustment Decrease",D41="Send to Laundry",D41="Issue to Rooms or Operations"),-E41,0))),"")</f>
        <v/>
      </c>
      <c r="L41" s="30">
        <f>IFERROR(IF(OR(C41="",E41=""),"",E41*I41),"")</f>
        <v/>
      </c>
      <c r="M41" s="25" t="n"/>
      <c r="N41" s="25" t="n"/>
      <c r="O41" s="31">
        <f>IFERROR('Linen Inventory'!A41,"")</f>
        <v/>
      </c>
    </row>
    <row r="42">
      <c r="A42" s="28" t="n"/>
      <c r="B42" s="24" t="n"/>
      <c r="C42" s="24" t="n"/>
      <c r="D42" s="25" t="n"/>
      <c r="E42" s="49" t="n"/>
      <c r="F42" s="25" t="n"/>
      <c r="G42" s="25" t="n"/>
      <c r="H42" s="25" t="n"/>
      <c r="I42" s="26" t="n"/>
      <c r="J42" s="50">
        <f>IFERROR(IF(OR(C42="",D42="",E42=""),"",IF(OR(D42="Purchase Receipt",D42="Transfer In",D42="Ownership Adjustment Increase"),E42,IF(OR(D42="Transfer Out",D42="Ownership Adjustment Decrease",D42="Discard or Loss"),-E42,0))),"")</f>
        <v/>
      </c>
      <c r="K42" s="50">
        <f>IFERROR(IF(OR(C42="",D42="",E42=""),"",IF(OR(D42="Purchase Receipt",D42="Transfer In",D42="Ownership Adjustment Increase",D42="Return from Laundry",D42="Return to Storage"),E42,IF(OR(D42="Transfer Out",D42="Ownership Adjustment Decrease",D42="Send to Laundry",D42="Issue to Rooms or Operations"),-E42,0))),"")</f>
        <v/>
      </c>
      <c r="L42" s="30">
        <f>IFERROR(IF(OR(C42="",E42=""),"",E42*I42),"")</f>
        <v/>
      </c>
      <c r="M42" s="25" t="n"/>
      <c r="N42" s="25" t="n"/>
      <c r="O42" s="31">
        <f>IFERROR('Linen Inventory'!A42,"")</f>
        <v/>
      </c>
    </row>
    <row r="43">
      <c r="A43" s="28" t="n"/>
      <c r="B43" s="24" t="n"/>
      <c r="C43" s="24" t="n"/>
      <c r="D43" s="25" t="n"/>
      <c r="E43" s="49" t="n"/>
      <c r="F43" s="25" t="n"/>
      <c r="G43" s="25" t="n"/>
      <c r="H43" s="25" t="n"/>
      <c r="I43" s="26" t="n"/>
      <c r="J43" s="50">
        <f>IFERROR(IF(OR(C43="",D43="",E43=""),"",IF(OR(D43="Purchase Receipt",D43="Transfer In",D43="Ownership Adjustment Increase"),E43,IF(OR(D43="Transfer Out",D43="Ownership Adjustment Decrease",D43="Discard or Loss"),-E43,0))),"")</f>
        <v/>
      </c>
      <c r="K43" s="50">
        <f>IFERROR(IF(OR(C43="",D43="",E43=""),"",IF(OR(D43="Purchase Receipt",D43="Transfer In",D43="Ownership Adjustment Increase",D43="Return from Laundry",D43="Return to Storage"),E43,IF(OR(D43="Transfer Out",D43="Ownership Adjustment Decrease",D43="Send to Laundry",D43="Issue to Rooms or Operations"),-E43,0))),"")</f>
        <v/>
      </c>
      <c r="L43" s="30">
        <f>IFERROR(IF(OR(C43="",E43=""),"",E43*I43),"")</f>
        <v/>
      </c>
      <c r="M43" s="25" t="n"/>
      <c r="N43" s="25" t="n"/>
      <c r="O43" s="31">
        <f>IFERROR('Linen Inventory'!A43,"")</f>
        <v/>
      </c>
    </row>
    <row r="44">
      <c r="A44" s="28" t="n"/>
      <c r="B44" s="24" t="n"/>
      <c r="C44" s="24" t="n"/>
      <c r="D44" s="25" t="n"/>
      <c r="E44" s="49" t="n"/>
      <c r="F44" s="25" t="n"/>
      <c r="G44" s="25" t="n"/>
      <c r="H44" s="25" t="n"/>
      <c r="I44" s="26" t="n"/>
      <c r="J44" s="50">
        <f>IFERROR(IF(OR(C44="",D44="",E44=""),"",IF(OR(D44="Purchase Receipt",D44="Transfer In",D44="Ownership Adjustment Increase"),E44,IF(OR(D44="Transfer Out",D44="Ownership Adjustment Decrease",D44="Discard or Loss"),-E44,0))),"")</f>
        <v/>
      </c>
      <c r="K44" s="50">
        <f>IFERROR(IF(OR(C44="",D44="",E44=""),"",IF(OR(D44="Purchase Receipt",D44="Transfer In",D44="Ownership Adjustment Increase",D44="Return from Laundry",D44="Return to Storage"),E44,IF(OR(D44="Transfer Out",D44="Ownership Adjustment Decrease",D44="Send to Laundry",D44="Issue to Rooms or Operations"),-E44,0))),"")</f>
        <v/>
      </c>
      <c r="L44" s="30">
        <f>IFERROR(IF(OR(C44="",E44=""),"",E44*I44),"")</f>
        <v/>
      </c>
      <c r="M44" s="25" t="n"/>
      <c r="N44" s="25" t="n"/>
      <c r="O44" s="31">
        <f>IFERROR('Linen Inventory'!A44,"")</f>
        <v/>
      </c>
    </row>
    <row r="45">
      <c r="A45" s="28" t="n"/>
      <c r="B45" s="24" t="n"/>
      <c r="C45" s="24" t="n"/>
      <c r="D45" s="25" t="n"/>
      <c r="E45" s="49" t="n"/>
      <c r="F45" s="25" t="n"/>
      <c r="G45" s="25" t="n"/>
      <c r="H45" s="25" t="n"/>
      <c r="I45" s="26" t="n"/>
      <c r="J45" s="50">
        <f>IFERROR(IF(OR(C45="",D45="",E45=""),"",IF(OR(D45="Purchase Receipt",D45="Transfer In",D45="Ownership Adjustment Increase"),E45,IF(OR(D45="Transfer Out",D45="Ownership Adjustment Decrease",D45="Discard or Loss"),-E45,0))),"")</f>
        <v/>
      </c>
      <c r="K45" s="50">
        <f>IFERROR(IF(OR(C45="",D45="",E45=""),"",IF(OR(D45="Purchase Receipt",D45="Transfer In",D45="Ownership Adjustment Increase",D45="Return from Laundry",D45="Return to Storage"),E45,IF(OR(D45="Transfer Out",D45="Ownership Adjustment Decrease",D45="Send to Laundry",D45="Issue to Rooms or Operations"),-E45,0))),"")</f>
        <v/>
      </c>
      <c r="L45" s="30">
        <f>IFERROR(IF(OR(C45="",E45=""),"",E45*I45),"")</f>
        <v/>
      </c>
      <c r="M45" s="25" t="n"/>
      <c r="N45" s="25" t="n"/>
      <c r="O45" s="31">
        <f>IFERROR('Linen Inventory'!A45,"")</f>
        <v/>
      </c>
    </row>
    <row r="46">
      <c r="A46" s="28" t="n"/>
      <c r="B46" s="24" t="n"/>
      <c r="C46" s="24" t="n"/>
      <c r="D46" s="25" t="n"/>
      <c r="E46" s="49" t="n"/>
      <c r="F46" s="25" t="n"/>
      <c r="G46" s="25" t="n"/>
      <c r="H46" s="25" t="n"/>
      <c r="I46" s="26" t="n"/>
      <c r="J46" s="50">
        <f>IFERROR(IF(OR(C46="",D46="",E46=""),"",IF(OR(D46="Purchase Receipt",D46="Transfer In",D46="Ownership Adjustment Increase"),E46,IF(OR(D46="Transfer Out",D46="Ownership Adjustment Decrease",D46="Discard or Loss"),-E46,0))),"")</f>
        <v/>
      </c>
      <c r="K46" s="50">
        <f>IFERROR(IF(OR(C46="",D46="",E46=""),"",IF(OR(D46="Purchase Receipt",D46="Transfer In",D46="Ownership Adjustment Increase",D46="Return from Laundry",D46="Return to Storage"),E46,IF(OR(D46="Transfer Out",D46="Ownership Adjustment Decrease",D46="Send to Laundry",D46="Issue to Rooms or Operations"),-E46,0))),"")</f>
        <v/>
      </c>
      <c r="L46" s="30">
        <f>IFERROR(IF(OR(C46="",E46=""),"",E46*I46),"")</f>
        <v/>
      </c>
      <c r="M46" s="25" t="n"/>
      <c r="N46" s="25" t="n"/>
      <c r="O46" s="31">
        <f>IFERROR('Linen Inventory'!A46,"")</f>
        <v/>
      </c>
    </row>
    <row r="47">
      <c r="A47" s="28" t="n"/>
      <c r="B47" s="24" t="n"/>
      <c r="C47" s="24" t="n"/>
      <c r="D47" s="25" t="n"/>
      <c r="E47" s="49" t="n"/>
      <c r="F47" s="25" t="n"/>
      <c r="G47" s="25" t="n"/>
      <c r="H47" s="25" t="n"/>
      <c r="I47" s="26" t="n"/>
      <c r="J47" s="50">
        <f>IFERROR(IF(OR(C47="",D47="",E47=""),"",IF(OR(D47="Purchase Receipt",D47="Transfer In",D47="Ownership Adjustment Increase"),E47,IF(OR(D47="Transfer Out",D47="Ownership Adjustment Decrease",D47="Discard or Loss"),-E47,0))),"")</f>
        <v/>
      </c>
      <c r="K47" s="50">
        <f>IFERROR(IF(OR(C47="",D47="",E47=""),"",IF(OR(D47="Purchase Receipt",D47="Transfer In",D47="Ownership Adjustment Increase",D47="Return from Laundry",D47="Return to Storage"),E47,IF(OR(D47="Transfer Out",D47="Ownership Adjustment Decrease",D47="Send to Laundry",D47="Issue to Rooms or Operations"),-E47,0))),"")</f>
        <v/>
      </c>
      <c r="L47" s="30">
        <f>IFERROR(IF(OR(C47="",E47=""),"",E47*I47),"")</f>
        <v/>
      </c>
      <c r="M47" s="25" t="n"/>
      <c r="N47" s="25" t="n"/>
      <c r="O47" s="31">
        <f>IFERROR('Linen Inventory'!A47,"")</f>
        <v/>
      </c>
    </row>
    <row r="48">
      <c r="A48" s="28" t="n"/>
      <c r="B48" s="24" t="n"/>
      <c r="C48" s="24" t="n"/>
      <c r="D48" s="25" t="n"/>
      <c r="E48" s="49" t="n"/>
      <c r="F48" s="25" t="n"/>
      <c r="G48" s="25" t="n"/>
      <c r="H48" s="25" t="n"/>
      <c r="I48" s="26" t="n"/>
      <c r="J48" s="50">
        <f>IFERROR(IF(OR(C48="",D48="",E48=""),"",IF(OR(D48="Purchase Receipt",D48="Transfer In",D48="Ownership Adjustment Increase"),E48,IF(OR(D48="Transfer Out",D48="Ownership Adjustment Decrease",D48="Discard or Loss"),-E48,0))),"")</f>
        <v/>
      </c>
      <c r="K48" s="50">
        <f>IFERROR(IF(OR(C48="",D48="",E48=""),"",IF(OR(D48="Purchase Receipt",D48="Transfer In",D48="Ownership Adjustment Increase",D48="Return from Laundry",D48="Return to Storage"),E48,IF(OR(D48="Transfer Out",D48="Ownership Adjustment Decrease",D48="Send to Laundry",D48="Issue to Rooms or Operations"),-E48,0))),"")</f>
        <v/>
      </c>
      <c r="L48" s="30">
        <f>IFERROR(IF(OR(C48="",E48=""),"",E48*I48),"")</f>
        <v/>
      </c>
      <c r="M48" s="25" t="n"/>
      <c r="N48" s="25" t="n"/>
      <c r="O48" s="31">
        <f>IFERROR('Linen Inventory'!A48,"")</f>
        <v/>
      </c>
    </row>
    <row r="49">
      <c r="A49" s="28" t="n"/>
      <c r="B49" s="24" t="n"/>
      <c r="C49" s="24" t="n"/>
      <c r="D49" s="25" t="n"/>
      <c r="E49" s="49" t="n"/>
      <c r="F49" s="25" t="n"/>
      <c r="G49" s="25" t="n"/>
      <c r="H49" s="25" t="n"/>
      <c r="I49" s="26" t="n"/>
      <c r="J49" s="50">
        <f>IFERROR(IF(OR(C49="",D49="",E49=""),"",IF(OR(D49="Purchase Receipt",D49="Transfer In",D49="Ownership Adjustment Increase"),E49,IF(OR(D49="Transfer Out",D49="Ownership Adjustment Decrease",D49="Discard or Loss"),-E49,0))),"")</f>
        <v/>
      </c>
      <c r="K49" s="50">
        <f>IFERROR(IF(OR(C49="",D49="",E49=""),"",IF(OR(D49="Purchase Receipt",D49="Transfer In",D49="Ownership Adjustment Increase",D49="Return from Laundry",D49="Return to Storage"),E49,IF(OR(D49="Transfer Out",D49="Ownership Adjustment Decrease",D49="Send to Laundry",D49="Issue to Rooms or Operations"),-E49,0))),"")</f>
        <v/>
      </c>
      <c r="L49" s="30">
        <f>IFERROR(IF(OR(C49="",E49=""),"",E49*I49),"")</f>
        <v/>
      </c>
      <c r="M49" s="25" t="n"/>
      <c r="N49" s="25" t="n"/>
      <c r="O49" s="31">
        <f>IFERROR('Linen Inventory'!A49,"")</f>
        <v/>
      </c>
    </row>
    <row r="50">
      <c r="A50" s="28" t="n"/>
      <c r="B50" s="24" t="n"/>
      <c r="C50" s="24" t="n"/>
      <c r="D50" s="25" t="n"/>
      <c r="E50" s="49" t="n"/>
      <c r="F50" s="25" t="n"/>
      <c r="G50" s="25" t="n"/>
      <c r="H50" s="25" t="n"/>
      <c r="I50" s="26" t="n"/>
      <c r="J50" s="50">
        <f>IFERROR(IF(OR(C50="",D50="",E50=""),"",IF(OR(D50="Purchase Receipt",D50="Transfer In",D50="Ownership Adjustment Increase"),E50,IF(OR(D50="Transfer Out",D50="Ownership Adjustment Decrease",D50="Discard or Loss"),-E50,0))),"")</f>
        <v/>
      </c>
      <c r="K50" s="50">
        <f>IFERROR(IF(OR(C50="",D50="",E50=""),"",IF(OR(D50="Purchase Receipt",D50="Transfer In",D50="Ownership Adjustment Increase",D50="Return from Laundry",D50="Return to Storage"),E50,IF(OR(D50="Transfer Out",D50="Ownership Adjustment Decrease",D50="Send to Laundry",D50="Issue to Rooms or Operations"),-E50,0))),"")</f>
        <v/>
      </c>
      <c r="L50" s="30">
        <f>IFERROR(IF(OR(C50="",E50=""),"",E50*I50),"")</f>
        <v/>
      </c>
      <c r="M50" s="25" t="n"/>
      <c r="N50" s="25" t="n"/>
      <c r="O50" s="31">
        <f>IFERROR('Linen Inventory'!A50,"")</f>
        <v/>
      </c>
    </row>
    <row r="51">
      <c r="A51" s="28" t="n"/>
      <c r="B51" s="24" t="n"/>
      <c r="C51" s="24" t="n"/>
      <c r="D51" s="25" t="n"/>
      <c r="E51" s="49" t="n"/>
      <c r="F51" s="25" t="n"/>
      <c r="G51" s="25" t="n"/>
      <c r="H51" s="25" t="n"/>
      <c r="I51" s="26" t="n"/>
      <c r="J51" s="50">
        <f>IFERROR(IF(OR(C51="",D51="",E51=""),"",IF(OR(D51="Purchase Receipt",D51="Transfer In",D51="Ownership Adjustment Increase"),E51,IF(OR(D51="Transfer Out",D51="Ownership Adjustment Decrease",D51="Discard or Loss"),-E51,0))),"")</f>
        <v/>
      </c>
      <c r="K51" s="50">
        <f>IFERROR(IF(OR(C51="",D51="",E51=""),"",IF(OR(D51="Purchase Receipt",D51="Transfer In",D51="Ownership Adjustment Increase",D51="Return from Laundry",D51="Return to Storage"),E51,IF(OR(D51="Transfer Out",D51="Ownership Adjustment Decrease",D51="Send to Laundry",D51="Issue to Rooms or Operations"),-E51,0))),"")</f>
        <v/>
      </c>
      <c r="L51" s="30">
        <f>IFERROR(IF(OR(C51="",E51=""),"",E51*I51),"")</f>
        <v/>
      </c>
      <c r="M51" s="25" t="n"/>
      <c r="N51" s="25" t="n"/>
      <c r="O51" s="31">
        <f>IFERROR('Linen Inventory'!A51,"")</f>
        <v/>
      </c>
    </row>
    <row r="52">
      <c r="A52" s="28" t="n"/>
      <c r="B52" s="24" t="n"/>
      <c r="C52" s="24" t="n"/>
      <c r="D52" s="25" t="n"/>
      <c r="E52" s="49" t="n"/>
      <c r="F52" s="25" t="n"/>
      <c r="G52" s="25" t="n"/>
      <c r="H52" s="25" t="n"/>
      <c r="I52" s="26" t="n"/>
      <c r="J52" s="50">
        <f>IFERROR(IF(OR(C52="",D52="",E52=""),"",IF(OR(D52="Purchase Receipt",D52="Transfer In",D52="Ownership Adjustment Increase"),E52,IF(OR(D52="Transfer Out",D52="Ownership Adjustment Decrease",D52="Discard or Loss"),-E52,0))),"")</f>
        <v/>
      </c>
      <c r="K52" s="50">
        <f>IFERROR(IF(OR(C52="",D52="",E52=""),"",IF(OR(D52="Purchase Receipt",D52="Transfer In",D52="Ownership Adjustment Increase",D52="Return from Laundry",D52="Return to Storage"),E52,IF(OR(D52="Transfer Out",D52="Ownership Adjustment Decrease",D52="Send to Laundry",D52="Issue to Rooms or Operations"),-E52,0))),"")</f>
        <v/>
      </c>
      <c r="L52" s="30">
        <f>IFERROR(IF(OR(C52="",E52=""),"",E52*I52),"")</f>
        <v/>
      </c>
      <c r="M52" s="25" t="n"/>
      <c r="N52" s="25" t="n"/>
      <c r="O52" s="31">
        <f>IFERROR('Linen Inventory'!A52,"")</f>
        <v/>
      </c>
    </row>
    <row r="53">
      <c r="A53" s="28" t="n"/>
      <c r="B53" s="24" t="n"/>
      <c r="C53" s="24" t="n"/>
      <c r="D53" s="25" t="n"/>
      <c r="E53" s="49" t="n"/>
      <c r="F53" s="25" t="n"/>
      <c r="G53" s="25" t="n"/>
      <c r="H53" s="25" t="n"/>
      <c r="I53" s="26" t="n"/>
      <c r="J53" s="50">
        <f>IFERROR(IF(OR(C53="",D53="",E53=""),"",IF(OR(D53="Purchase Receipt",D53="Transfer In",D53="Ownership Adjustment Increase"),E53,IF(OR(D53="Transfer Out",D53="Ownership Adjustment Decrease",D53="Discard or Loss"),-E53,0))),"")</f>
        <v/>
      </c>
      <c r="K53" s="50">
        <f>IFERROR(IF(OR(C53="",D53="",E53=""),"",IF(OR(D53="Purchase Receipt",D53="Transfer In",D53="Ownership Adjustment Increase",D53="Return from Laundry",D53="Return to Storage"),E53,IF(OR(D53="Transfer Out",D53="Ownership Adjustment Decrease",D53="Send to Laundry",D53="Issue to Rooms or Operations"),-E53,0))),"")</f>
        <v/>
      </c>
      <c r="L53" s="30">
        <f>IFERROR(IF(OR(C53="",E53=""),"",E53*I53),"")</f>
        <v/>
      </c>
      <c r="M53" s="25" t="n"/>
      <c r="N53" s="25" t="n"/>
      <c r="O53" s="31">
        <f>IFERROR('Linen Inventory'!A53,"")</f>
        <v/>
      </c>
    </row>
    <row r="54">
      <c r="A54" s="28" t="n"/>
      <c r="B54" s="24" t="n"/>
      <c r="C54" s="24" t="n"/>
      <c r="D54" s="25" t="n"/>
      <c r="E54" s="49" t="n"/>
      <c r="F54" s="25" t="n"/>
      <c r="G54" s="25" t="n"/>
      <c r="H54" s="25" t="n"/>
      <c r="I54" s="26" t="n"/>
      <c r="J54" s="50">
        <f>IFERROR(IF(OR(C54="",D54="",E54=""),"",IF(OR(D54="Purchase Receipt",D54="Transfer In",D54="Ownership Adjustment Increase"),E54,IF(OR(D54="Transfer Out",D54="Ownership Adjustment Decrease",D54="Discard or Loss"),-E54,0))),"")</f>
        <v/>
      </c>
      <c r="K54" s="50">
        <f>IFERROR(IF(OR(C54="",D54="",E54=""),"",IF(OR(D54="Purchase Receipt",D54="Transfer In",D54="Ownership Adjustment Increase",D54="Return from Laundry",D54="Return to Storage"),E54,IF(OR(D54="Transfer Out",D54="Ownership Adjustment Decrease",D54="Send to Laundry",D54="Issue to Rooms or Operations"),-E54,0))),"")</f>
        <v/>
      </c>
      <c r="L54" s="30">
        <f>IFERROR(IF(OR(C54="",E54=""),"",E54*I54),"")</f>
        <v/>
      </c>
      <c r="M54" s="25" t="n"/>
      <c r="N54" s="25" t="n"/>
      <c r="O54" s="31">
        <f>IFERROR('Linen Inventory'!A54,"")</f>
        <v/>
      </c>
    </row>
    <row r="55">
      <c r="A55" s="28" t="n"/>
      <c r="B55" s="24" t="n"/>
      <c r="C55" s="24" t="n"/>
      <c r="D55" s="25" t="n"/>
      <c r="E55" s="49" t="n"/>
      <c r="F55" s="25" t="n"/>
      <c r="G55" s="25" t="n"/>
      <c r="H55" s="25" t="n"/>
      <c r="I55" s="26" t="n"/>
      <c r="J55" s="50">
        <f>IFERROR(IF(OR(C55="",D55="",E55=""),"",IF(OR(D55="Purchase Receipt",D55="Transfer In",D55="Ownership Adjustment Increase"),E55,IF(OR(D55="Transfer Out",D55="Ownership Adjustment Decrease",D55="Discard or Loss"),-E55,0))),"")</f>
        <v/>
      </c>
      <c r="K55" s="50">
        <f>IFERROR(IF(OR(C55="",D55="",E55=""),"",IF(OR(D55="Purchase Receipt",D55="Transfer In",D55="Ownership Adjustment Increase",D55="Return from Laundry",D55="Return to Storage"),E55,IF(OR(D55="Transfer Out",D55="Ownership Adjustment Decrease",D55="Send to Laundry",D55="Issue to Rooms or Operations"),-E55,0))),"")</f>
        <v/>
      </c>
      <c r="L55" s="30">
        <f>IFERROR(IF(OR(C55="",E55=""),"",E55*I55),"")</f>
        <v/>
      </c>
      <c r="M55" s="25" t="n"/>
      <c r="N55" s="25" t="n"/>
      <c r="O55" s="31">
        <f>IFERROR('Linen Inventory'!A55,"")</f>
        <v/>
      </c>
    </row>
    <row r="56">
      <c r="A56" s="28" t="n"/>
      <c r="B56" s="24" t="n"/>
      <c r="C56" s="24" t="n"/>
      <c r="D56" s="25" t="n"/>
      <c r="E56" s="49" t="n"/>
      <c r="F56" s="25" t="n"/>
      <c r="G56" s="25" t="n"/>
      <c r="H56" s="25" t="n"/>
      <c r="I56" s="26" t="n"/>
      <c r="J56" s="50">
        <f>IFERROR(IF(OR(C56="",D56="",E56=""),"",IF(OR(D56="Purchase Receipt",D56="Transfer In",D56="Ownership Adjustment Increase"),E56,IF(OR(D56="Transfer Out",D56="Ownership Adjustment Decrease",D56="Discard or Loss"),-E56,0))),"")</f>
        <v/>
      </c>
      <c r="K56" s="50">
        <f>IFERROR(IF(OR(C56="",D56="",E56=""),"",IF(OR(D56="Purchase Receipt",D56="Transfer In",D56="Ownership Adjustment Increase",D56="Return from Laundry",D56="Return to Storage"),E56,IF(OR(D56="Transfer Out",D56="Ownership Adjustment Decrease",D56="Send to Laundry",D56="Issue to Rooms or Operations"),-E56,0))),"")</f>
        <v/>
      </c>
      <c r="L56" s="30">
        <f>IFERROR(IF(OR(C56="",E56=""),"",E56*I56),"")</f>
        <v/>
      </c>
      <c r="M56" s="25" t="n"/>
      <c r="N56" s="25" t="n"/>
      <c r="O56" s="31">
        <f>IFERROR('Linen Inventory'!A56,"")</f>
        <v/>
      </c>
    </row>
    <row r="57">
      <c r="A57" s="28" t="n"/>
      <c r="B57" s="24" t="n"/>
      <c r="C57" s="24" t="n"/>
      <c r="D57" s="25" t="n"/>
      <c r="E57" s="49" t="n"/>
      <c r="F57" s="25" t="n"/>
      <c r="G57" s="25" t="n"/>
      <c r="H57" s="25" t="n"/>
      <c r="I57" s="26" t="n"/>
      <c r="J57" s="50">
        <f>IFERROR(IF(OR(C57="",D57="",E57=""),"",IF(OR(D57="Purchase Receipt",D57="Transfer In",D57="Ownership Adjustment Increase"),E57,IF(OR(D57="Transfer Out",D57="Ownership Adjustment Decrease",D57="Discard or Loss"),-E57,0))),"")</f>
        <v/>
      </c>
      <c r="K57" s="50">
        <f>IFERROR(IF(OR(C57="",D57="",E57=""),"",IF(OR(D57="Purchase Receipt",D57="Transfer In",D57="Ownership Adjustment Increase",D57="Return from Laundry",D57="Return to Storage"),E57,IF(OR(D57="Transfer Out",D57="Ownership Adjustment Decrease",D57="Send to Laundry",D57="Issue to Rooms or Operations"),-E57,0))),"")</f>
        <v/>
      </c>
      <c r="L57" s="30">
        <f>IFERROR(IF(OR(C57="",E57=""),"",E57*I57),"")</f>
        <v/>
      </c>
      <c r="M57" s="25" t="n"/>
      <c r="N57" s="25" t="n"/>
      <c r="O57" s="31">
        <f>IFERROR('Linen Inventory'!A57,"")</f>
        <v/>
      </c>
    </row>
    <row r="58">
      <c r="A58" s="28" t="n"/>
      <c r="B58" s="24" t="n"/>
      <c r="C58" s="24" t="n"/>
      <c r="D58" s="25" t="n"/>
      <c r="E58" s="49" t="n"/>
      <c r="F58" s="25" t="n"/>
      <c r="G58" s="25" t="n"/>
      <c r="H58" s="25" t="n"/>
      <c r="I58" s="26" t="n"/>
      <c r="J58" s="50">
        <f>IFERROR(IF(OR(C58="",D58="",E58=""),"",IF(OR(D58="Purchase Receipt",D58="Transfer In",D58="Ownership Adjustment Increase"),E58,IF(OR(D58="Transfer Out",D58="Ownership Adjustment Decrease",D58="Discard or Loss"),-E58,0))),"")</f>
        <v/>
      </c>
      <c r="K58" s="50">
        <f>IFERROR(IF(OR(C58="",D58="",E58=""),"",IF(OR(D58="Purchase Receipt",D58="Transfer In",D58="Ownership Adjustment Increase",D58="Return from Laundry",D58="Return to Storage"),E58,IF(OR(D58="Transfer Out",D58="Ownership Adjustment Decrease",D58="Send to Laundry",D58="Issue to Rooms or Operations"),-E58,0))),"")</f>
        <v/>
      </c>
      <c r="L58" s="30">
        <f>IFERROR(IF(OR(C58="",E58=""),"",E58*I58),"")</f>
        <v/>
      </c>
      <c r="M58" s="25" t="n"/>
      <c r="N58" s="25" t="n"/>
      <c r="O58" s="31">
        <f>IFERROR('Linen Inventory'!A58,"")</f>
        <v/>
      </c>
    </row>
    <row r="59">
      <c r="A59" s="28" t="n"/>
      <c r="B59" s="24" t="n"/>
      <c r="C59" s="24" t="n"/>
      <c r="D59" s="25" t="n"/>
      <c r="E59" s="49" t="n"/>
      <c r="F59" s="25" t="n"/>
      <c r="G59" s="25" t="n"/>
      <c r="H59" s="25" t="n"/>
      <c r="I59" s="26" t="n"/>
      <c r="J59" s="50">
        <f>IFERROR(IF(OR(C59="",D59="",E59=""),"",IF(OR(D59="Purchase Receipt",D59="Transfer In",D59="Ownership Adjustment Increase"),E59,IF(OR(D59="Transfer Out",D59="Ownership Adjustment Decrease",D59="Discard or Loss"),-E59,0))),"")</f>
        <v/>
      </c>
      <c r="K59" s="50">
        <f>IFERROR(IF(OR(C59="",D59="",E59=""),"",IF(OR(D59="Purchase Receipt",D59="Transfer In",D59="Ownership Adjustment Increase",D59="Return from Laundry",D59="Return to Storage"),E59,IF(OR(D59="Transfer Out",D59="Ownership Adjustment Decrease",D59="Send to Laundry",D59="Issue to Rooms or Operations"),-E59,0))),"")</f>
        <v/>
      </c>
      <c r="L59" s="30">
        <f>IFERROR(IF(OR(C59="",E59=""),"",E59*I59),"")</f>
        <v/>
      </c>
      <c r="M59" s="25" t="n"/>
      <c r="N59" s="25" t="n"/>
      <c r="O59" s="31">
        <f>IFERROR('Linen Inventory'!A59,"")</f>
        <v/>
      </c>
    </row>
    <row r="60">
      <c r="A60" s="28" t="n"/>
      <c r="B60" s="24" t="n"/>
      <c r="C60" s="24" t="n"/>
      <c r="D60" s="25" t="n"/>
      <c r="E60" s="49" t="n"/>
      <c r="F60" s="25" t="n"/>
      <c r="G60" s="25" t="n"/>
      <c r="H60" s="25" t="n"/>
      <c r="I60" s="26" t="n"/>
      <c r="J60" s="50">
        <f>IFERROR(IF(OR(C60="",D60="",E60=""),"",IF(OR(D60="Purchase Receipt",D60="Transfer In",D60="Ownership Adjustment Increase"),E60,IF(OR(D60="Transfer Out",D60="Ownership Adjustment Decrease",D60="Discard or Loss"),-E60,0))),"")</f>
        <v/>
      </c>
      <c r="K60" s="50">
        <f>IFERROR(IF(OR(C60="",D60="",E60=""),"",IF(OR(D60="Purchase Receipt",D60="Transfer In",D60="Ownership Adjustment Increase",D60="Return from Laundry",D60="Return to Storage"),E60,IF(OR(D60="Transfer Out",D60="Ownership Adjustment Decrease",D60="Send to Laundry",D60="Issue to Rooms or Operations"),-E60,0))),"")</f>
        <v/>
      </c>
      <c r="L60" s="30">
        <f>IFERROR(IF(OR(C60="",E60=""),"",E60*I60),"")</f>
        <v/>
      </c>
      <c r="M60" s="25" t="n"/>
      <c r="N60" s="25" t="n"/>
      <c r="O60" s="31">
        <f>IFERROR('Linen Inventory'!A60,"")</f>
        <v/>
      </c>
    </row>
    <row r="61">
      <c r="A61" s="28" t="n"/>
      <c r="B61" s="24" t="n"/>
      <c r="C61" s="24" t="n"/>
      <c r="D61" s="25" t="n"/>
      <c r="E61" s="49" t="n"/>
      <c r="F61" s="25" t="n"/>
      <c r="G61" s="25" t="n"/>
      <c r="H61" s="25" t="n"/>
      <c r="I61" s="26" t="n"/>
      <c r="J61" s="50">
        <f>IFERROR(IF(OR(C61="",D61="",E61=""),"",IF(OR(D61="Purchase Receipt",D61="Transfer In",D61="Ownership Adjustment Increase"),E61,IF(OR(D61="Transfer Out",D61="Ownership Adjustment Decrease",D61="Discard or Loss"),-E61,0))),"")</f>
        <v/>
      </c>
      <c r="K61" s="50">
        <f>IFERROR(IF(OR(C61="",D61="",E61=""),"",IF(OR(D61="Purchase Receipt",D61="Transfer In",D61="Ownership Adjustment Increase",D61="Return from Laundry",D61="Return to Storage"),E61,IF(OR(D61="Transfer Out",D61="Ownership Adjustment Decrease",D61="Send to Laundry",D61="Issue to Rooms or Operations"),-E61,0))),"")</f>
        <v/>
      </c>
      <c r="L61" s="30">
        <f>IFERROR(IF(OR(C61="",E61=""),"",E61*I61),"")</f>
        <v/>
      </c>
      <c r="M61" s="25" t="n"/>
      <c r="N61" s="25" t="n"/>
      <c r="O61" s="31">
        <f>IFERROR('Linen Inventory'!A61,"")</f>
        <v/>
      </c>
    </row>
    <row r="62">
      <c r="A62" s="28" t="n"/>
      <c r="B62" s="24" t="n"/>
      <c r="C62" s="24" t="n"/>
      <c r="D62" s="25" t="n"/>
      <c r="E62" s="49" t="n"/>
      <c r="F62" s="25" t="n"/>
      <c r="G62" s="25" t="n"/>
      <c r="H62" s="25" t="n"/>
      <c r="I62" s="26" t="n"/>
      <c r="J62" s="50">
        <f>IFERROR(IF(OR(C62="",D62="",E62=""),"",IF(OR(D62="Purchase Receipt",D62="Transfer In",D62="Ownership Adjustment Increase"),E62,IF(OR(D62="Transfer Out",D62="Ownership Adjustment Decrease",D62="Discard or Loss"),-E62,0))),"")</f>
        <v/>
      </c>
      <c r="K62" s="50">
        <f>IFERROR(IF(OR(C62="",D62="",E62=""),"",IF(OR(D62="Purchase Receipt",D62="Transfer In",D62="Ownership Adjustment Increase",D62="Return from Laundry",D62="Return to Storage"),E62,IF(OR(D62="Transfer Out",D62="Ownership Adjustment Decrease",D62="Send to Laundry",D62="Issue to Rooms or Operations"),-E62,0))),"")</f>
        <v/>
      </c>
      <c r="L62" s="30">
        <f>IFERROR(IF(OR(C62="",E62=""),"",E62*I62),"")</f>
        <v/>
      </c>
      <c r="M62" s="25" t="n"/>
      <c r="N62" s="25" t="n"/>
      <c r="O62" s="31">
        <f>IFERROR('Linen Inventory'!A62,"")</f>
        <v/>
      </c>
    </row>
    <row r="63">
      <c r="A63" s="28" t="n"/>
      <c r="B63" s="24" t="n"/>
      <c r="C63" s="24" t="n"/>
      <c r="D63" s="25" t="n"/>
      <c r="E63" s="49" t="n"/>
      <c r="F63" s="25" t="n"/>
      <c r="G63" s="25" t="n"/>
      <c r="H63" s="25" t="n"/>
      <c r="I63" s="26" t="n"/>
      <c r="J63" s="50">
        <f>IFERROR(IF(OR(C63="",D63="",E63=""),"",IF(OR(D63="Purchase Receipt",D63="Transfer In",D63="Ownership Adjustment Increase"),E63,IF(OR(D63="Transfer Out",D63="Ownership Adjustment Decrease",D63="Discard or Loss"),-E63,0))),"")</f>
        <v/>
      </c>
      <c r="K63" s="50">
        <f>IFERROR(IF(OR(C63="",D63="",E63=""),"",IF(OR(D63="Purchase Receipt",D63="Transfer In",D63="Ownership Adjustment Increase",D63="Return from Laundry",D63="Return to Storage"),E63,IF(OR(D63="Transfer Out",D63="Ownership Adjustment Decrease",D63="Send to Laundry",D63="Issue to Rooms or Operations"),-E63,0))),"")</f>
        <v/>
      </c>
      <c r="L63" s="30">
        <f>IFERROR(IF(OR(C63="",E63=""),"",E63*I63),"")</f>
        <v/>
      </c>
      <c r="M63" s="25" t="n"/>
      <c r="N63" s="25" t="n"/>
      <c r="O63" s="31">
        <f>IFERROR('Linen Inventory'!A63,"")</f>
        <v/>
      </c>
    </row>
    <row r="64">
      <c r="A64" s="28" t="n"/>
      <c r="B64" s="24" t="n"/>
      <c r="C64" s="24" t="n"/>
      <c r="D64" s="25" t="n"/>
      <c r="E64" s="49" t="n"/>
      <c r="F64" s="25" t="n"/>
      <c r="G64" s="25" t="n"/>
      <c r="H64" s="25" t="n"/>
      <c r="I64" s="26" t="n"/>
      <c r="J64" s="50">
        <f>IFERROR(IF(OR(C64="",D64="",E64=""),"",IF(OR(D64="Purchase Receipt",D64="Transfer In",D64="Ownership Adjustment Increase"),E64,IF(OR(D64="Transfer Out",D64="Ownership Adjustment Decrease",D64="Discard or Loss"),-E64,0))),"")</f>
        <v/>
      </c>
      <c r="K64" s="50">
        <f>IFERROR(IF(OR(C64="",D64="",E64=""),"",IF(OR(D64="Purchase Receipt",D64="Transfer In",D64="Ownership Adjustment Increase",D64="Return from Laundry",D64="Return to Storage"),E64,IF(OR(D64="Transfer Out",D64="Ownership Adjustment Decrease",D64="Send to Laundry",D64="Issue to Rooms or Operations"),-E64,0))),"")</f>
        <v/>
      </c>
      <c r="L64" s="30">
        <f>IFERROR(IF(OR(C64="",E64=""),"",E64*I64),"")</f>
        <v/>
      </c>
      <c r="M64" s="25" t="n"/>
      <c r="N64" s="25" t="n"/>
      <c r="O64" s="31">
        <f>IFERROR('Linen Inventory'!A64,"")</f>
        <v/>
      </c>
    </row>
    <row r="65">
      <c r="A65" s="28" t="n"/>
      <c r="B65" s="24" t="n"/>
      <c r="C65" s="24" t="n"/>
      <c r="D65" s="25" t="n"/>
      <c r="E65" s="49" t="n"/>
      <c r="F65" s="25" t="n"/>
      <c r="G65" s="25" t="n"/>
      <c r="H65" s="25" t="n"/>
      <c r="I65" s="26" t="n"/>
      <c r="J65" s="50">
        <f>IFERROR(IF(OR(C65="",D65="",E65=""),"",IF(OR(D65="Purchase Receipt",D65="Transfer In",D65="Ownership Adjustment Increase"),E65,IF(OR(D65="Transfer Out",D65="Ownership Adjustment Decrease",D65="Discard or Loss"),-E65,0))),"")</f>
        <v/>
      </c>
      <c r="K65" s="50">
        <f>IFERROR(IF(OR(C65="",D65="",E65=""),"",IF(OR(D65="Purchase Receipt",D65="Transfer In",D65="Ownership Adjustment Increase",D65="Return from Laundry",D65="Return to Storage"),E65,IF(OR(D65="Transfer Out",D65="Ownership Adjustment Decrease",D65="Send to Laundry",D65="Issue to Rooms or Operations"),-E65,0))),"")</f>
        <v/>
      </c>
      <c r="L65" s="30">
        <f>IFERROR(IF(OR(C65="",E65=""),"",E65*I65),"")</f>
        <v/>
      </c>
      <c r="M65" s="25" t="n"/>
      <c r="N65" s="25" t="n"/>
      <c r="O65" s="31">
        <f>IFERROR('Linen Inventory'!A65,"")</f>
        <v/>
      </c>
    </row>
    <row r="66">
      <c r="A66" s="28" t="n"/>
      <c r="B66" s="24" t="n"/>
      <c r="C66" s="24" t="n"/>
      <c r="D66" s="25" t="n"/>
      <c r="E66" s="49" t="n"/>
      <c r="F66" s="25" t="n"/>
      <c r="G66" s="25" t="n"/>
      <c r="H66" s="25" t="n"/>
      <c r="I66" s="26" t="n"/>
      <c r="J66" s="50">
        <f>IFERROR(IF(OR(C66="",D66="",E66=""),"",IF(OR(D66="Purchase Receipt",D66="Transfer In",D66="Ownership Adjustment Increase"),E66,IF(OR(D66="Transfer Out",D66="Ownership Adjustment Decrease",D66="Discard or Loss"),-E66,0))),"")</f>
        <v/>
      </c>
      <c r="K66" s="50">
        <f>IFERROR(IF(OR(C66="",D66="",E66=""),"",IF(OR(D66="Purchase Receipt",D66="Transfer In",D66="Ownership Adjustment Increase",D66="Return from Laundry",D66="Return to Storage"),E66,IF(OR(D66="Transfer Out",D66="Ownership Adjustment Decrease",D66="Send to Laundry",D66="Issue to Rooms or Operations"),-E66,0))),"")</f>
        <v/>
      </c>
      <c r="L66" s="30">
        <f>IFERROR(IF(OR(C66="",E66=""),"",E66*I66),"")</f>
        <v/>
      </c>
      <c r="M66" s="25" t="n"/>
      <c r="N66" s="25" t="n"/>
      <c r="O66" s="31">
        <f>IFERROR('Linen Inventory'!A66,"")</f>
        <v/>
      </c>
    </row>
    <row r="67">
      <c r="A67" s="28" t="n"/>
      <c r="B67" s="24" t="n"/>
      <c r="C67" s="24" t="n"/>
      <c r="D67" s="25" t="n"/>
      <c r="E67" s="49" t="n"/>
      <c r="F67" s="25" t="n"/>
      <c r="G67" s="25" t="n"/>
      <c r="H67" s="25" t="n"/>
      <c r="I67" s="26" t="n"/>
      <c r="J67" s="50">
        <f>IFERROR(IF(OR(C67="",D67="",E67=""),"",IF(OR(D67="Purchase Receipt",D67="Transfer In",D67="Ownership Adjustment Increase"),E67,IF(OR(D67="Transfer Out",D67="Ownership Adjustment Decrease",D67="Discard or Loss"),-E67,0))),"")</f>
        <v/>
      </c>
      <c r="K67" s="50">
        <f>IFERROR(IF(OR(C67="",D67="",E67=""),"",IF(OR(D67="Purchase Receipt",D67="Transfer In",D67="Ownership Adjustment Increase",D67="Return from Laundry",D67="Return to Storage"),E67,IF(OR(D67="Transfer Out",D67="Ownership Adjustment Decrease",D67="Send to Laundry",D67="Issue to Rooms or Operations"),-E67,0))),"")</f>
        <v/>
      </c>
      <c r="L67" s="30">
        <f>IFERROR(IF(OR(C67="",E67=""),"",E67*I67),"")</f>
        <v/>
      </c>
      <c r="M67" s="25" t="n"/>
      <c r="N67" s="25" t="n"/>
      <c r="O67" s="31">
        <f>IFERROR('Linen Inventory'!A67,"")</f>
        <v/>
      </c>
    </row>
    <row r="68">
      <c r="A68" s="28" t="n"/>
      <c r="B68" s="24" t="n"/>
      <c r="C68" s="24" t="n"/>
      <c r="D68" s="25" t="n"/>
      <c r="E68" s="49" t="n"/>
      <c r="F68" s="25" t="n"/>
      <c r="G68" s="25" t="n"/>
      <c r="H68" s="25" t="n"/>
      <c r="I68" s="26" t="n"/>
      <c r="J68" s="50">
        <f>IFERROR(IF(OR(C68="",D68="",E68=""),"",IF(OR(D68="Purchase Receipt",D68="Transfer In",D68="Ownership Adjustment Increase"),E68,IF(OR(D68="Transfer Out",D68="Ownership Adjustment Decrease",D68="Discard or Loss"),-E68,0))),"")</f>
        <v/>
      </c>
      <c r="K68" s="50">
        <f>IFERROR(IF(OR(C68="",D68="",E68=""),"",IF(OR(D68="Purchase Receipt",D68="Transfer In",D68="Ownership Adjustment Increase",D68="Return from Laundry",D68="Return to Storage"),E68,IF(OR(D68="Transfer Out",D68="Ownership Adjustment Decrease",D68="Send to Laundry",D68="Issue to Rooms or Operations"),-E68,0))),"")</f>
        <v/>
      </c>
      <c r="L68" s="30">
        <f>IFERROR(IF(OR(C68="",E68=""),"",E68*I68),"")</f>
        <v/>
      </c>
      <c r="M68" s="25" t="n"/>
      <c r="N68" s="25" t="n"/>
      <c r="O68" s="31">
        <f>IFERROR('Linen Inventory'!A68,"")</f>
        <v/>
      </c>
    </row>
    <row r="69">
      <c r="A69" s="28" t="n"/>
      <c r="B69" s="24" t="n"/>
      <c r="C69" s="24" t="n"/>
      <c r="D69" s="25" t="n"/>
      <c r="E69" s="49" t="n"/>
      <c r="F69" s="25" t="n"/>
      <c r="G69" s="25" t="n"/>
      <c r="H69" s="25" t="n"/>
      <c r="I69" s="26" t="n"/>
      <c r="J69" s="50">
        <f>IFERROR(IF(OR(C69="",D69="",E69=""),"",IF(OR(D69="Purchase Receipt",D69="Transfer In",D69="Ownership Adjustment Increase"),E69,IF(OR(D69="Transfer Out",D69="Ownership Adjustment Decrease",D69="Discard or Loss"),-E69,0))),"")</f>
        <v/>
      </c>
      <c r="K69" s="50">
        <f>IFERROR(IF(OR(C69="",D69="",E69=""),"",IF(OR(D69="Purchase Receipt",D69="Transfer In",D69="Ownership Adjustment Increase",D69="Return from Laundry",D69="Return to Storage"),E69,IF(OR(D69="Transfer Out",D69="Ownership Adjustment Decrease",D69="Send to Laundry",D69="Issue to Rooms or Operations"),-E69,0))),"")</f>
        <v/>
      </c>
      <c r="L69" s="30">
        <f>IFERROR(IF(OR(C69="",E69=""),"",E69*I69),"")</f>
        <v/>
      </c>
      <c r="M69" s="25" t="n"/>
      <c r="N69" s="25" t="n"/>
      <c r="O69" s="31">
        <f>IFERROR('Linen Inventory'!A69,"")</f>
        <v/>
      </c>
    </row>
    <row r="70">
      <c r="A70" s="28" t="n"/>
      <c r="B70" s="24" t="n"/>
      <c r="C70" s="24" t="n"/>
      <c r="D70" s="25" t="n"/>
      <c r="E70" s="49" t="n"/>
      <c r="F70" s="25" t="n"/>
      <c r="G70" s="25" t="n"/>
      <c r="H70" s="25" t="n"/>
      <c r="I70" s="26" t="n"/>
      <c r="J70" s="50">
        <f>IFERROR(IF(OR(C70="",D70="",E70=""),"",IF(OR(D70="Purchase Receipt",D70="Transfer In",D70="Ownership Adjustment Increase"),E70,IF(OR(D70="Transfer Out",D70="Ownership Adjustment Decrease",D70="Discard or Loss"),-E70,0))),"")</f>
        <v/>
      </c>
      <c r="K70" s="50">
        <f>IFERROR(IF(OR(C70="",D70="",E70=""),"",IF(OR(D70="Purchase Receipt",D70="Transfer In",D70="Ownership Adjustment Increase",D70="Return from Laundry",D70="Return to Storage"),E70,IF(OR(D70="Transfer Out",D70="Ownership Adjustment Decrease",D70="Send to Laundry",D70="Issue to Rooms or Operations"),-E70,0))),"")</f>
        <v/>
      </c>
      <c r="L70" s="30">
        <f>IFERROR(IF(OR(C70="",E70=""),"",E70*I70),"")</f>
        <v/>
      </c>
      <c r="M70" s="25" t="n"/>
      <c r="N70" s="25" t="n"/>
      <c r="O70" s="31">
        <f>IFERROR('Linen Inventory'!A70,"")</f>
        <v/>
      </c>
    </row>
    <row r="71">
      <c r="A71" s="28" t="n"/>
      <c r="B71" s="24" t="n"/>
      <c r="C71" s="24" t="n"/>
      <c r="D71" s="25" t="n"/>
      <c r="E71" s="49" t="n"/>
      <c r="F71" s="25" t="n"/>
      <c r="G71" s="25" t="n"/>
      <c r="H71" s="25" t="n"/>
      <c r="I71" s="26" t="n"/>
      <c r="J71" s="50">
        <f>IFERROR(IF(OR(C71="",D71="",E71=""),"",IF(OR(D71="Purchase Receipt",D71="Transfer In",D71="Ownership Adjustment Increase"),E71,IF(OR(D71="Transfer Out",D71="Ownership Adjustment Decrease",D71="Discard or Loss"),-E71,0))),"")</f>
        <v/>
      </c>
      <c r="K71" s="50">
        <f>IFERROR(IF(OR(C71="",D71="",E71=""),"",IF(OR(D71="Purchase Receipt",D71="Transfer In",D71="Ownership Adjustment Increase",D71="Return from Laundry",D71="Return to Storage"),E71,IF(OR(D71="Transfer Out",D71="Ownership Adjustment Decrease",D71="Send to Laundry",D71="Issue to Rooms or Operations"),-E71,0))),"")</f>
        <v/>
      </c>
      <c r="L71" s="30">
        <f>IFERROR(IF(OR(C71="",E71=""),"",E71*I71),"")</f>
        <v/>
      </c>
      <c r="M71" s="25" t="n"/>
      <c r="N71" s="25" t="n"/>
      <c r="O71" s="31">
        <f>IFERROR('Linen Inventory'!A71,"")</f>
        <v/>
      </c>
    </row>
    <row r="72">
      <c r="A72" s="28" t="n"/>
      <c r="B72" s="24" t="n"/>
      <c r="C72" s="24" t="n"/>
      <c r="D72" s="25" t="n"/>
      <c r="E72" s="49" t="n"/>
      <c r="F72" s="25" t="n"/>
      <c r="G72" s="25" t="n"/>
      <c r="H72" s="25" t="n"/>
      <c r="I72" s="26" t="n"/>
      <c r="J72" s="50">
        <f>IFERROR(IF(OR(C72="",D72="",E72=""),"",IF(OR(D72="Purchase Receipt",D72="Transfer In",D72="Ownership Adjustment Increase"),E72,IF(OR(D72="Transfer Out",D72="Ownership Adjustment Decrease",D72="Discard or Loss"),-E72,0))),"")</f>
        <v/>
      </c>
      <c r="K72" s="50">
        <f>IFERROR(IF(OR(C72="",D72="",E72=""),"",IF(OR(D72="Purchase Receipt",D72="Transfer In",D72="Ownership Adjustment Increase",D72="Return from Laundry",D72="Return to Storage"),E72,IF(OR(D72="Transfer Out",D72="Ownership Adjustment Decrease",D72="Send to Laundry",D72="Issue to Rooms or Operations"),-E72,0))),"")</f>
        <v/>
      </c>
      <c r="L72" s="30">
        <f>IFERROR(IF(OR(C72="",E72=""),"",E72*I72),"")</f>
        <v/>
      </c>
      <c r="M72" s="25" t="n"/>
      <c r="N72" s="25" t="n"/>
      <c r="O72" s="31">
        <f>IFERROR('Linen Inventory'!A72,"")</f>
        <v/>
      </c>
    </row>
    <row r="73">
      <c r="A73" s="28" t="n"/>
      <c r="B73" s="24" t="n"/>
      <c r="C73" s="24" t="n"/>
      <c r="D73" s="25" t="n"/>
      <c r="E73" s="49" t="n"/>
      <c r="F73" s="25" t="n"/>
      <c r="G73" s="25" t="n"/>
      <c r="H73" s="25" t="n"/>
      <c r="I73" s="26" t="n"/>
      <c r="J73" s="50">
        <f>IFERROR(IF(OR(C73="",D73="",E73=""),"",IF(OR(D73="Purchase Receipt",D73="Transfer In",D73="Ownership Adjustment Increase"),E73,IF(OR(D73="Transfer Out",D73="Ownership Adjustment Decrease",D73="Discard or Loss"),-E73,0))),"")</f>
        <v/>
      </c>
      <c r="K73" s="50">
        <f>IFERROR(IF(OR(C73="",D73="",E73=""),"",IF(OR(D73="Purchase Receipt",D73="Transfer In",D73="Ownership Adjustment Increase",D73="Return from Laundry",D73="Return to Storage"),E73,IF(OR(D73="Transfer Out",D73="Ownership Adjustment Decrease",D73="Send to Laundry",D73="Issue to Rooms or Operations"),-E73,0))),"")</f>
        <v/>
      </c>
      <c r="L73" s="30">
        <f>IFERROR(IF(OR(C73="",E73=""),"",E73*I73),"")</f>
        <v/>
      </c>
      <c r="M73" s="25" t="n"/>
      <c r="N73" s="25" t="n"/>
      <c r="O73" s="31">
        <f>IFERROR('Linen Inventory'!A73,"")</f>
        <v/>
      </c>
    </row>
    <row r="74">
      <c r="A74" s="28" t="n"/>
      <c r="B74" s="24" t="n"/>
      <c r="C74" s="24" t="n"/>
      <c r="D74" s="25" t="n"/>
      <c r="E74" s="49" t="n"/>
      <c r="F74" s="25" t="n"/>
      <c r="G74" s="25" t="n"/>
      <c r="H74" s="25" t="n"/>
      <c r="I74" s="26" t="n"/>
      <c r="J74" s="50">
        <f>IFERROR(IF(OR(C74="",D74="",E74=""),"",IF(OR(D74="Purchase Receipt",D74="Transfer In",D74="Ownership Adjustment Increase"),E74,IF(OR(D74="Transfer Out",D74="Ownership Adjustment Decrease",D74="Discard or Loss"),-E74,0))),"")</f>
        <v/>
      </c>
      <c r="K74" s="50">
        <f>IFERROR(IF(OR(C74="",D74="",E74=""),"",IF(OR(D74="Purchase Receipt",D74="Transfer In",D74="Ownership Adjustment Increase",D74="Return from Laundry",D74="Return to Storage"),E74,IF(OR(D74="Transfer Out",D74="Ownership Adjustment Decrease",D74="Send to Laundry",D74="Issue to Rooms or Operations"),-E74,0))),"")</f>
        <v/>
      </c>
      <c r="L74" s="30">
        <f>IFERROR(IF(OR(C74="",E74=""),"",E74*I74),"")</f>
        <v/>
      </c>
      <c r="M74" s="25" t="n"/>
      <c r="N74" s="25" t="n"/>
      <c r="O74" s="31">
        <f>IFERROR('Linen Inventory'!A74,"")</f>
        <v/>
      </c>
    </row>
    <row r="75">
      <c r="A75" s="28" t="n"/>
      <c r="B75" s="24" t="n"/>
      <c r="C75" s="24" t="n"/>
      <c r="D75" s="25" t="n"/>
      <c r="E75" s="49" t="n"/>
      <c r="F75" s="25" t="n"/>
      <c r="G75" s="25" t="n"/>
      <c r="H75" s="25" t="n"/>
      <c r="I75" s="26" t="n"/>
      <c r="J75" s="50">
        <f>IFERROR(IF(OR(C75="",D75="",E75=""),"",IF(OR(D75="Purchase Receipt",D75="Transfer In",D75="Ownership Adjustment Increase"),E75,IF(OR(D75="Transfer Out",D75="Ownership Adjustment Decrease",D75="Discard or Loss"),-E75,0))),"")</f>
        <v/>
      </c>
      <c r="K75" s="50">
        <f>IFERROR(IF(OR(C75="",D75="",E75=""),"",IF(OR(D75="Purchase Receipt",D75="Transfer In",D75="Ownership Adjustment Increase",D75="Return from Laundry",D75="Return to Storage"),E75,IF(OR(D75="Transfer Out",D75="Ownership Adjustment Decrease",D75="Send to Laundry",D75="Issue to Rooms or Operations"),-E75,0))),"")</f>
        <v/>
      </c>
      <c r="L75" s="30">
        <f>IFERROR(IF(OR(C75="",E75=""),"",E75*I75),"")</f>
        <v/>
      </c>
      <c r="M75" s="25" t="n"/>
      <c r="N75" s="25" t="n"/>
      <c r="O75" s="31">
        <f>IFERROR('Linen Inventory'!A75,"")</f>
        <v/>
      </c>
    </row>
    <row r="76">
      <c r="A76" s="28" t="n"/>
      <c r="B76" s="24" t="n"/>
      <c r="C76" s="24" t="n"/>
      <c r="D76" s="25" t="n"/>
      <c r="E76" s="49" t="n"/>
      <c r="F76" s="25" t="n"/>
      <c r="G76" s="25" t="n"/>
      <c r="H76" s="25" t="n"/>
      <c r="I76" s="26" t="n"/>
      <c r="J76" s="50">
        <f>IFERROR(IF(OR(C76="",D76="",E76=""),"",IF(OR(D76="Purchase Receipt",D76="Transfer In",D76="Ownership Adjustment Increase"),E76,IF(OR(D76="Transfer Out",D76="Ownership Adjustment Decrease",D76="Discard or Loss"),-E76,0))),"")</f>
        <v/>
      </c>
      <c r="K76" s="50">
        <f>IFERROR(IF(OR(C76="",D76="",E76=""),"",IF(OR(D76="Purchase Receipt",D76="Transfer In",D76="Ownership Adjustment Increase",D76="Return from Laundry",D76="Return to Storage"),E76,IF(OR(D76="Transfer Out",D76="Ownership Adjustment Decrease",D76="Send to Laundry",D76="Issue to Rooms or Operations"),-E76,0))),"")</f>
        <v/>
      </c>
      <c r="L76" s="30">
        <f>IFERROR(IF(OR(C76="",E76=""),"",E76*I76),"")</f>
        <v/>
      </c>
      <c r="M76" s="25" t="n"/>
      <c r="N76" s="25" t="n"/>
      <c r="O76" s="31">
        <f>IFERROR('Linen Inventory'!A76,"")</f>
        <v/>
      </c>
    </row>
    <row r="77">
      <c r="A77" s="28" t="n"/>
      <c r="B77" s="24" t="n"/>
      <c r="C77" s="24" t="n"/>
      <c r="D77" s="25" t="n"/>
      <c r="E77" s="49" t="n"/>
      <c r="F77" s="25" t="n"/>
      <c r="G77" s="25" t="n"/>
      <c r="H77" s="25" t="n"/>
      <c r="I77" s="26" t="n"/>
      <c r="J77" s="50">
        <f>IFERROR(IF(OR(C77="",D77="",E77=""),"",IF(OR(D77="Purchase Receipt",D77="Transfer In",D77="Ownership Adjustment Increase"),E77,IF(OR(D77="Transfer Out",D77="Ownership Adjustment Decrease",D77="Discard or Loss"),-E77,0))),"")</f>
        <v/>
      </c>
      <c r="K77" s="50">
        <f>IFERROR(IF(OR(C77="",D77="",E77=""),"",IF(OR(D77="Purchase Receipt",D77="Transfer In",D77="Ownership Adjustment Increase",D77="Return from Laundry",D77="Return to Storage"),E77,IF(OR(D77="Transfer Out",D77="Ownership Adjustment Decrease",D77="Send to Laundry",D77="Issue to Rooms or Operations"),-E77,0))),"")</f>
        <v/>
      </c>
      <c r="L77" s="30">
        <f>IFERROR(IF(OR(C77="",E77=""),"",E77*I77),"")</f>
        <v/>
      </c>
      <c r="M77" s="25" t="n"/>
      <c r="N77" s="25" t="n"/>
      <c r="O77" s="31">
        <f>IFERROR('Linen Inventory'!A77,"")</f>
        <v/>
      </c>
    </row>
    <row r="78">
      <c r="A78" s="28" t="n"/>
      <c r="B78" s="24" t="n"/>
      <c r="C78" s="24" t="n"/>
      <c r="D78" s="25" t="n"/>
      <c r="E78" s="49" t="n"/>
      <c r="F78" s="25" t="n"/>
      <c r="G78" s="25" t="n"/>
      <c r="H78" s="25" t="n"/>
      <c r="I78" s="26" t="n"/>
      <c r="J78" s="50">
        <f>IFERROR(IF(OR(C78="",D78="",E78=""),"",IF(OR(D78="Purchase Receipt",D78="Transfer In",D78="Ownership Adjustment Increase"),E78,IF(OR(D78="Transfer Out",D78="Ownership Adjustment Decrease",D78="Discard or Loss"),-E78,0))),"")</f>
        <v/>
      </c>
      <c r="K78" s="50">
        <f>IFERROR(IF(OR(C78="",D78="",E78=""),"",IF(OR(D78="Purchase Receipt",D78="Transfer In",D78="Ownership Adjustment Increase",D78="Return from Laundry",D78="Return to Storage"),E78,IF(OR(D78="Transfer Out",D78="Ownership Adjustment Decrease",D78="Send to Laundry",D78="Issue to Rooms or Operations"),-E78,0))),"")</f>
        <v/>
      </c>
      <c r="L78" s="30">
        <f>IFERROR(IF(OR(C78="",E78=""),"",E78*I78),"")</f>
        <v/>
      </c>
      <c r="M78" s="25" t="n"/>
      <c r="N78" s="25" t="n"/>
      <c r="O78" s="31">
        <f>IFERROR('Linen Inventory'!A78,"")</f>
        <v/>
      </c>
    </row>
    <row r="79">
      <c r="A79" s="28" t="n"/>
      <c r="B79" s="24" t="n"/>
      <c r="C79" s="24" t="n"/>
      <c r="D79" s="25" t="n"/>
      <c r="E79" s="49" t="n"/>
      <c r="F79" s="25" t="n"/>
      <c r="G79" s="25" t="n"/>
      <c r="H79" s="25" t="n"/>
      <c r="I79" s="26" t="n"/>
      <c r="J79" s="50">
        <f>IFERROR(IF(OR(C79="",D79="",E79=""),"",IF(OR(D79="Purchase Receipt",D79="Transfer In",D79="Ownership Adjustment Increase"),E79,IF(OR(D79="Transfer Out",D79="Ownership Adjustment Decrease",D79="Discard or Loss"),-E79,0))),"")</f>
        <v/>
      </c>
      <c r="K79" s="50">
        <f>IFERROR(IF(OR(C79="",D79="",E79=""),"",IF(OR(D79="Purchase Receipt",D79="Transfer In",D79="Ownership Adjustment Increase",D79="Return from Laundry",D79="Return to Storage"),E79,IF(OR(D79="Transfer Out",D79="Ownership Adjustment Decrease",D79="Send to Laundry",D79="Issue to Rooms or Operations"),-E79,0))),"")</f>
        <v/>
      </c>
      <c r="L79" s="30">
        <f>IFERROR(IF(OR(C79="",E79=""),"",E79*I79),"")</f>
        <v/>
      </c>
      <c r="M79" s="25" t="n"/>
      <c r="N79" s="25" t="n"/>
      <c r="O79" s="31">
        <f>IFERROR('Linen Inventory'!A79,"")</f>
        <v/>
      </c>
    </row>
    <row r="80">
      <c r="A80" s="28" t="n"/>
      <c r="B80" s="24" t="n"/>
      <c r="C80" s="24" t="n"/>
      <c r="D80" s="25" t="n"/>
      <c r="E80" s="49" t="n"/>
      <c r="F80" s="25" t="n"/>
      <c r="G80" s="25" t="n"/>
      <c r="H80" s="25" t="n"/>
      <c r="I80" s="26" t="n"/>
      <c r="J80" s="50">
        <f>IFERROR(IF(OR(C80="",D80="",E80=""),"",IF(OR(D80="Purchase Receipt",D80="Transfer In",D80="Ownership Adjustment Increase"),E80,IF(OR(D80="Transfer Out",D80="Ownership Adjustment Decrease",D80="Discard or Loss"),-E80,0))),"")</f>
        <v/>
      </c>
      <c r="K80" s="50">
        <f>IFERROR(IF(OR(C80="",D80="",E80=""),"",IF(OR(D80="Purchase Receipt",D80="Transfer In",D80="Ownership Adjustment Increase",D80="Return from Laundry",D80="Return to Storage"),E80,IF(OR(D80="Transfer Out",D80="Ownership Adjustment Decrease",D80="Send to Laundry",D80="Issue to Rooms or Operations"),-E80,0))),"")</f>
        <v/>
      </c>
      <c r="L80" s="30">
        <f>IFERROR(IF(OR(C80="",E80=""),"",E80*I80),"")</f>
        <v/>
      </c>
      <c r="M80" s="25" t="n"/>
      <c r="N80" s="25" t="n"/>
      <c r="O80" s="31">
        <f>IFERROR('Linen Inventory'!A80,"")</f>
        <v/>
      </c>
    </row>
    <row r="81">
      <c r="A81" s="28" t="n"/>
      <c r="B81" s="24" t="n"/>
      <c r="C81" s="24" t="n"/>
      <c r="D81" s="25" t="n"/>
      <c r="E81" s="49" t="n"/>
      <c r="F81" s="25" t="n"/>
      <c r="G81" s="25" t="n"/>
      <c r="H81" s="25" t="n"/>
      <c r="I81" s="26" t="n"/>
      <c r="J81" s="50">
        <f>IFERROR(IF(OR(C81="",D81="",E81=""),"",IF(OR(D81="Purchase Receipt",D81="Transfer In",D81="Ownership Adjustment Increase"),E81,IF(OR(D81="Transfer Out",D81="Ownership Adjustment Decrease",D81="Discard or Loss"),-E81,0))),"")</f>
        <v/>
      </c>
      <c r="K81" s="50">
        <f>IFERROR(IF(OR(C81="",D81="",E81=""),"",IF(OR(D81="Purchase Receipt",D81="Transfer In",D81="Ownership Adjustment Increase",D81="Return from Laundry",D81="Return to Storage"),E81,IF(OR(D81="Transfer Out",D81="Ownership Adjustment Decrease",D81="Send to Laundry",D81="Issue to Rooms or Operations"),-E81,0))),"")</f>
        <v/>
      </c>
      <c r="L81" s="30">
        <f>IFERROR(IF(OR(C81="",E81=""),"",E81*I81),"")</f>
        <v/>
      </c>
      <c r="M81" s="25" t="n"/>
      <c r="N81" s="25" t="n"/>
      <c r="O81" s="31">
        <f>IFERROR('Linen Inventory'!A81,"")</f>
        <v/>
      </c>
    </row>
    <row r="82">
      <c r="A82" s="28" t="n"/>
      <c r="B82" s="24" t="n"/>
      <c r="C82" s="24" t="n"/>
      <c r="D82" s="25" t="n"/>
      <c r="E82" s="49" t="n"/>
      <c r="F82" s="25" t="n"/>
      <c r="G82" s="25" t="n"/>
      <c r="H82" s="25" t="n"/>
      <c r="I82" s="26" t="n"/>
      <c r="J82" s="50">
        <f>IFERROR(IF(OR(C82="",D82="",E82=""),"",IF(OR(D82="Purchase Receipt",D82="Transfer In",D82="Ownership Adjustment Increase"),E82,IF(OR(D82="Transfer Out",D82="Ownership Adjustment Decrease",D82="Discard or Loss"),-E82,0))),"")</f>
        <v/>
      </c>
      <c r="K82" s="50">
        <f>IFERROR(IF(OR(C82="",D82="",E82=""),"",IF(OR(D82="Purchase Receipt",D82="Transfer In",D82="Ownership Adjustment Increase",D82="Return from Laundry",D82="Return to Storage"),E82,IF(OR(D82="Transfer Out",D82="Ownership Adjustment Decrease",D82="Send to Laundry",D82="Issue to Rooms or Operations"),-E82,0))),"")</f>
        <v/>
      </c>
      <c r="L82" s="30">
        <f>IFERROR(IF(OR(C82="",E82=""),"",E82*I82),"")</f>
        <v/>
      </c>
      <c r="M82" s="25" t="n"/>
      <c r="N82" s="25" t="n"/>
      <c r="O82" s="31">
        <f>IFERROR('Linen Inventory'!A82,"")</f>
        <v/>
      </c>
    </row>
    <row r="83">
      <c r="A83" s="28" t="n"/>
      <c r="B83" s="24" t="n"/>
      <c r="C83" s="24" t="n"/>
      <c r="D83" s="25" t="n"/>
      <c r="E83" s="49" t="n"/>
      <c r="F83" s="25" t="n"/>
      <c r="G83" s="25" t="n"/>
      <c r="H83" s="25" t="n"/>
      <c r="I83" s="26" t="n"/>
      <c r="J83" s="50">
        <f>IFERROR(IF(OR(C83="",D83="",E83=""),"",IF(OR(D83="Purchase Receipt",D83="Transfer In",D83="Ownership Adjustment Increase"),E83,IF(OR(D83="Transfer Out",D83="Ownership Adjustment Decrease",D83="Discard or Loss"),-E83,0))),"")</f>
        <v/>
      </c>
      <c r="K83" s="50">
        <f>IFERROR(IF(OR(C83="",D83="",E83=""),"",IF(OR(D83="Purchase Receipt",D83="Transfer In",D83="Ownership Adjustment Increase",D83="Return from Laundry",D83="Return to Storage"),E83,IF(OR(D83="Transfer Out",D83="Ownership Adjustment Decrease",D83="Send to Laundry",D83="Issue to Rooms or Operations"),-E83,0))),"")</f>
        <v/>
      </c>
      <c r="L83" s="30">
        <f>IFERROR(IF(OR(C83="",E83=""),"",E83*I83),"")</f>
        <v/>
      </c>
      <c r="M83" s="25" t="n"/>
      <c r="N83" s="25" t="n"/>
      <c r="O83" s="31">
        <f>IFERROR('Linen Inventory'!A83,"")</f>
        <v/>
      </c>
    </row>
    <row r="84">
      <c r="A84" s="28" t="n"/>
      <c r="B84" s="24" t="n"/>
      <c r="C84" s="24" t="n"/>
      <c r="D84" s="25" t="n"/>
      <c r="E84" s="49" t="n"/>
      <c r="F84" s="25" t="n"/>
      <c r="G84" s="25" t="n"/>
      <c r="H84" s="25" t="n"/>
      <c r="I84" s="26" t="n"/>
      <c r="J84" s="50">
        <f>IFERROR(IF(OR(C84="",D84="",E84=""),"",IF(OR(D84="Purchase Receipt",D84="Transfer In",D84="Ownership Adjustment Increase"),E84,IF(OR(D84="Transfer Out",D84="Ownership Adjustment Decrease",D84="Discard or Loss"),-E84,0))),"")</f>
        <v/>
      </c>
      <c r="K84" s="50">
        <f>IFERROR(IF(OR(C84="",D84="",E84=""),"",IF(OR(D84="Purchase Receipt",D84="Transfer In",D84="Ownership Adjustment Increase",D84="Return from Laundry",D84="Return to Storage"),E84,IF(OR(D84="Transfer Out",D84="Ownership Adjustment Decrease",D84="Send to Laundry",D84="Issue to Rooms or Operations"),-E84,0))),"")</f>
        <v/>
      </c>
      <c r="L84" s="30">
        <f>IFERROR(IF(OR(C84="",E84=""),"",E84*I84),"")</f>
        <v/>
      </c>
      <c r="M84" s="25" t="n"/>
      <c r="N84" s="25" t="n"/>
      <c r="O84" s="31">
        <f>IFERROR('Linen Inventory'!A84,"")</f>
        <v/>
      </c>
    </row>
    <row r="85">
      <c r="A85" s="28" t="n"/>
      <c r="B85" s="24" t="n"/>
      <c r="C85" s="24" t="n"/>
      <c r="D85" s="25" t="n"/>
      <c r="E85" s="49" t="n"/>
      <c r="F85" s="25" t="n"/>
      <c r="G85" s="25" t="n"/>
      <c r="H85" s="25" t="n"/>
      <c r="I85" s="26" t="n"/>
      <c r="J85" s="50">
        <f>IFERROR(IF(OR(C85="",D85="",E85=""),"",IF(OR(D85="Purchase Receipt",D85="Transfer In",D85="Ownership Adjustment Increase"),E85,IF(OR(D85="Transfer Out",D85="Ownership Adjustment Decrease",D85="Discard or Loss"),-E85,0))),"")</f>
        <v/>
      </c>
      <c r="K85" s="50">
        <f>IFERROR(IF(OR(C85="",D85="",E85=""),"",IF(OR(D85="Purchase Receipt",D85="Transfer In",D85="Ownership Adjustment Increase",D85="Return from Laundry",D85="Return to Storage"),E85,IF(OR(D85="Transfer Out",D85="Ownership Adjustment Decrease",D85="Send to Laundry",D85="Issue to Rooms or Operations"),-E85,0))),"")</f>
        <v/>
      </c>
      <c r="L85" s="30">
        <f>IFERROR(IF(OR(C85="",E85=""),"",E85*I85),"")</f>
        <v/>
      </c>
      <c r="M85" s="25" t="n"/>
      <c r="N85" s="25" t="n"/>
      <c r="O85" s="31">
        <f>IFERROR('Linen Inventory'!A85,"")</f>
        <v/>
      </c>
    </row>
    <row r="86">
      <c r="A86" s="28" t="n"/>
      <c r="B86" s="24" t="n"/>
      <c r="C86" s="24" t="n"/>
      <c r="D86" s="25" t="n"/>
      <c r="E86" s="49" t="n"/>
      <c r="F86" s="25" t="n"/>
      <c r="G86" s="25" t="n"/>
      <c r="H86" s="25" t="n"/>
      <c r="I86" s="26" t="n"/>
      <c r="J86" s="50">
        <f>IFERROR(IF(OR(C86="",D86="",E86=""),"",IF(OR(D86="Purchase Receipt",D86="Transfer In",D86="Ownership Adjustment Increase"),E86,IF(OR(D86="Transfer Out",D86="Ownership Adjustment Decrease",D86="Discard or Loss"),-E86,0))),"")</f>
        <v/>
      </c>
      <c r="K86" s="50">
        <f>IFERROR(IF(OR(C86="",D86="",E86=""),"",IF(OR(D86="Purchase Receipt",D86="Transfer In",D86="Ownership Adjustment Increase",D86="Return from Laundry",D86="Return to Storage"),E86,IF(OR(D86="Transfer Out",D86="Ownership Adjustment Decrease",D86="Send to Laundry",D86="Issue to Rooms or Operations"),-E86,0))),"")</f>
        <v/>
      </c>
      <c r="L86" s="30">
        <f>IFERROR(IF(OR(C86="",E86=""),"",E86*I86),"")</f>
        <v/>
      </c>
      <c r="M86" s="25" t="n"/>
      <c r="N86" s="25" t="n"/>
      <c r="O86" s="31">
        <f>IFERROR('Linen Inventory'!A86,"")</f>
        <v/>
      </c>
    </row>
    <row r="87">
      <c r="A87" s="28" t="n"/>
      <c r="B87" s="24" t="n"/>
      <c r="C87" s="24" t="n"/>
      <c r="D87" s="25" t="n"/>
      <c r="E87" s="49" t="n"/>
      <c r="F87" s="25" t="n"/>
      <c r="G87" s="25" t="n"/>
      <c r="H87" s="25" t="n"/>
      <c r="I87" s="26" t="n"/>
      <c r="J87" s="50">
        <f>IFERROR(IF(OR(C87="",D87="",E87=""),"",IF(OR(D87="Purchase Receipt",D87="Transfer In",D87="Ownership Adjustment Increase"),E87,IF(OR(D87="Transfer Out",D87="Ownership Adjustment Decrease",D87="Discard or Loss"),-E87,0))),"")</f>
        <v/>
      </c>
      <c r="K87" s="50">
        <f>IFERROR(IF(OR(C87="",D87="",E87=""),"",IF(OR(D87="Purchase Receipt",D87="Transfer In",D87="Ownership Adjustment Increase",D87="Return from Laundry",D87="Return to Storage"),E87,IF(OR(D87="Transfer Out",D87="Ownership Adjustment Decrease",D87="Send to Laundry",D87="Issue to Rooms or Operations"),-E87,0))),"")</f>
        <v/>
      </c>
      <c r="L87" s="30">
        <f>IFERROR(IF(OR(C87="",E87=""),"",E87*I87),"")</f>
        <v/>
      </c>
      <c r="M87" s="25" t="n"/>
      <c r="N87" s="25" t="n"/>
      <c r="O87" s="31">
        <f>IFERROR('Linen Inventory'!A87,"")</f>
        <v/>
      </c>
    </row>
    <row r="88">
      <c r="A88" s="28" t="n"/>
      <c r="B88" s="24" t="n"/>
      <c r="C88" s="24" t="n"/>
      <c r="D88" s="25" t="n"/>
      <c r="E88" s="49" t="n"/>
      <c r="F88" s="25" t="n"/>
      <c r="G88" s="25" t="n"/>
      <c r="H88" s="25" t="n"/>
      <c r="I88" s="26" t="n"/>
      <c r="J88" s="50">
        <f>IFERROR(IF(OR(C88="",D88="",E88=""),"",IF(OR(D88="Purchase Receipt",D88="Transfer In",D88="Ownership Adjustment Increase"),E88,IF(OR(D88="Transfer Out",D88="Ownership Adjustment Decrease",D88="Discard or Loss"),-E88,0))),"")</f>
        <v/>
      </c>
      <c r="K88" s="50">
        <f>IFERROR(IF(OR(C88="",D88="",E88=""),"",IF(OR(D88="Purchase Receipt",D88="Transfer In",D88="Ownership Adjustment Increase",D88="Return from Laundry",D88="Return to Storage"),E88,IF(OR(D88="Transfer Out",D88="Ownership Adjustment Decrease",D88="Send to Laundry",D88="Issue to Rooms or Operations"),-E88,0))),"")</f>
        <v/>
      </c>
      <c r="L88" s="30">
        <f>IFERROR(IF(OR(C88="",E88=""),"",E88*I88),"")</f>
        <v/>
      </c>
      <c r="M88" s="25" t="n"/>
      <c r="N88" s="25" t="n"/>
      <c r="O88" s="31">
        <f>IFERROR('Linen Inventory'!A88,"")</f>
        <v/>
      </c>
    </row>
    <row r="89">
      <c r="A89" s="28" t="n"/>
      <c r="B89" s="24" t="n"/>
      <c r="C89" s="24" t="n"/>
      <c r="D89" s="25" t="n"/>
      <c r="E89" s="49" t="n"/>
      <c r="F89" s="25" t="n"/>
      <c r="G89" s="25" t="n"/>
      <c r="H89" s="25" t="n"/>
      <c r="I89" s="26" t="n"/>
      <c r="J89" s="50">
        <f>IFERROR(IF(OR(C89="",D89="",E89=""),"",IF(OR(D89="Purchase Receipt",D89="Transfer In",D89="Ownership Adjustment Increase"),E89,IF(OR(D89="Transfer Out",D89="Ownership Adjustment Decrease",D89="Discard or Loss"),-E89,0))),"")</f>
        <v/>
      </c>
      <c r="K89" s="50">
        <f>IFERROR(IF(OR(C89="",D89="",E89=""),"",IF(OR(D89="Purchase Receipt",D89="Transfer In",D89="Ownership Adjustment Increase",D89="Return from Laundry",D89="Return to Storage"),E89,IF(OR(D89="Transfer Out",D89="Ownership Adjustment Decrease",D89="Send to Laundry",D89="Issue to Rooms or Operations"),-E89,0))),"")</f>
        <v/>
      </c>
      <c r="L89" s="30">
        <f>IFERROR(IF(OR(C89="",E89=""),"",E89*I89),"")</f>
        <v/>
      </c>
      <c r="M89" s="25" t="n"/>
      <c r="N89" s="25" t="n"/>
      <c r="O89" s="31">
        <f>IFERROR('Linen Inventory'!A89,"")</f>
        <v/>
      </c>
    </row>
    <row r="90">
      <c r="A90" s="28" t="n"/>
      <c r="B90" s="24" t="n"/>
      <c r="C90" s="24" t="n"/>
      <c r="D90" s="25" t="n"/>
      <c r="E90" s="49" t="n"/>
      <c r="F90" s="25" t="n"/>
      <c r="G90" s="25" t="n"/>
      <c r="H90" s="25" t="n"/>
      <c r="I90" s="26" t="n"/>
      <c r="J90" s="50">
        <f>IFERROR(IF(OR(C90="",D90="",E90=""),"",IF(OR(D90="Purchase Receipt",D90="Transfer In",D90="Ownership Adjustment Increase"),E90,IF(OR(D90="Transfer Out",D90="Ownership Adjustment Decrease",D90="Discard or Loss"),-E90,0))),"")</f>
        <v/>
      </c>
      <c r="K90" s="50">
        <f>IFERROR(IF(OR(C90="",D90="",E90=""),"",IF(OR(D90="Purchase Receipt",D90="Transfer In",D90="Ownership Adjustment Increase",D90="Return from Laundry",D90="Return to Storage"),E90,IF(OR(D90="Transfer Out",D90="Ownership Adjustment Decrease",D90="Send to Laundry",D90="Issue to Rooms or Operations"),-E90,0))),"")</f>
        <v/>
      </c>
      <c r="L90" s="30">
        <f>IFERROR(IF(OR(C90="",E90=""),"",E90*I90),"")</f>
        <v/>
      </c>
      <c r="M90" s="25" t="n"/>
      <c r="N90" s="25" t="n"/>
      <c r="O90" s="31">
        <f>IFERROR('Linen Inventory'!A90,"")</f>
        <v/>
      </c>
    </row>
    <row r="91">
      <c r="A91" s="28" t="n"/>
      <c r="B91" s="24" t="n"/>
      <c r="C91" s="24" t="n"/>
      <c r="D91" s="25" t="n"/>
      <c r="E91" s="49" t="n"/>
      <c r="F91" s="25" t="n"/>
      <c r="G91" s="25" t="n"/>
      <c r="H91" s="25" t="n"/>
      <c r="I91" s="26" t="n"/>
      <c r="J91" s="50">
        <f>IFERROR(IF(OR(C91="",D91="",E91=""),"",IF(OR(D91="Purchase Receipt",D91="Transfer In",D91="Ownership Adjustment Increase"),E91,IF(OR(D91="Transfer Out",D91="Ownership Adjustment Decrease",D91="Discard or Loss"),-E91,0))),"")</f>
        <v/>
      </c>
      <c r="K91" s="50">
        <f>IFERROR(IF(OR(C91="",D91="",E91=""),"",IF(OR(D91="Purchase Receipt",D91="Transfer In",D91="Ownership Adjustment Increase",D91="Return from Laundry",D91="Return to Storage"),E91,IF(OR(D91="Transfer Out",D91="Ownership Adjustment Decrease",D91="Send to Laundry",D91="Issue to Rooms or Operations"),-E91,0))),"")</f>
        <v/>
      </c>
      <c r="L91" s="30">
        <f>IFERROR(IF(OR(C91="",E91=""),"",E91*I91),"")</f>
        <v/>
      </c>
      <c r="M91" s="25" t="n"/>
      <c r="N91" s="25" t="n"/>
      <c r="O91" s="31">
        <f>IFERROR('Linen Inventory'!A91,"")</f>
        <v/>
      </c>
    </row>
    <row r="92">
      <c r="A92" s="28" t="n"/>
      <c r="B92" s="24" t="n"/>
      <c r="C92" s="24" t="n"/>
      <c r="D92" s="25" t="n"/>
      <c r="E92" s="49" t="n"/>
      <c r="F92" s="25" t="n"/>
      <c r="G92" s="25" t="n"/>
      <c r="H92" s="25" t="n"/>
      <c r="I92" s="26" t="n"/>
      <c r="J92" s="50">
        <f>IFERROR(IF(OR(C92="",D92="",E92=""),"",IF(OR(D92="Purchase Receipt",D92="Transfer In",D92="Ownership Adjustment Increase"),E92,IF(OR(D92="Transfer Out",D92="Ownership Adjustment Decrease",D92="Discard or Loss"),-E92,0))),"")</f>
        <v/>
      </c>
      <c r="K92" s="50">
        <f>IFERROR(IF(OR(C92="",D92="",E92=""),"",IF(OR(D92="Purchase Receipt",D92="Transfer In",D92="Ownership Adjustment Increase",D92="Return from Laundry",D92="Return to Storage"),E92,IF(OR(D92="Transfer Out",D92="Ownership Adjustment Decrease",D92="Send to Laundry",D92="Issue to Rooms or Operations"),-E92,0))),"")</f>
        <v/>
      </c>
      <c r="L92" s="30">
        <f>IFERROR(IF(OR(C92="",E92=""),"",E92*I92),"")</f>
        <v/>
      </c>
      <c r="M92" s="25" t="n"/>
      <c r="N92" s="25" t="n"/>
      <c r="O92" s="31">
        <f>IFERROR('Linen Inventory'!A92,"")</f>
        <v/>
      </c>
    </row>
    <row r="93">
      <c r="A93" s="28" t="n"/>
      <c r="B93" s="24" t="n"/>
      <c r="C93" s="24" t="n"/>
      <c r="D93" s="25" t="n"/>
      <c r="E93" s="49" t="n"/>
      <c r="F93" s="25" t="n"/>
      <c r="G93" s="25" t="n"/>
      <c r="H93" s="25" t="n"/>
      <c r="I93" s="26" t="n"/>
      <c r="J93" s="50">
        <f>IFERROR(IF(OR(C93="",D93="",E93=""),"",IF(OR(D93="Purchase Receipt",D93="Transfer In",D93="Ownership Adjustment Increase"),E93,IF(OR(D93="Transfer Out",D93="Ownership Adjustment Decrease",D93="Discard or Loss"),-E93,0))),"")</f>
        <v/>
      </c>
      <c r="K93" s="50">
        <f>IFERROR(IF(OR(C93="",D93="",E93=""),"",IF(OR(D93="Purchase Receipt",D93="Transfer In",D93="Ownership Adjustment Increase",D93="Return from Laundry",D93="Return to Storage"),E93,IF(OR(D93="Transfer Out",D93="Ownership Adjustment Decrease",D93="Send to Laundry",D93="Issue to Rooms or Operations"),-E93,0))),"")</f>
        <v/>
      </c>
      <c r="L93" s="30">
        <f>IFERROR(IF(OR(C93="",E93=""),"",E93*I93),"")</f>
        <v/>
      </c>
      <c r="M93" s="25" t="n"/>
      <c r="N93" s="25" t="n"/>
      <c r="O93" s="31">
        <f>IFERROR('Linen Inventory'!A93,"")</f>
        <v/>
      </c>
    </row>
    <row r="94">
      <c r="A94" s="28" t="n"/>
      <c r="B94" s="24" t="n"/>
      <c r="C94" s="24" t="n"/>
      <c r="D94" s="25" t="n"/>
      <c r="E94" s="49" t="n"/>
      <c r="F94" s="25" t="n"/>
      <c r="G94" s="25" t="n"/>
      <c r="H94" s="25" t="n"/>
      <c r="I94" s="26" t="n"/>
      <c r="J94" s="50">
        <f>IFERROR(IF(OR(C94="",D94="",E94=""),"",IF(OR(D94="Purchase Receipt",D94="Transfer In",D94="Ownership Adjustment Increase"),E94,IF(OR(D94="Transfer Out",D94="Ownership Adjustment Decrease",D94="Discard or Loss"),-E94,0))),"")</f>
        <v/>
      </c>
      <c r="K94" s="50">
        <f>IFERROR(IF(OR(C94="",D94="",E94=""),"",IF(OR(D94="Purchase Receipt",D94="Transfer In",D94="Ownership Adjustment Increase",D94="Return from Laundry",D94="Return to Storage"),E94,IF(OR(D94="Transfer Out",D94="Ownership Adjustment Decrease",D94="Send to Laundry",D94="Issue to Rooms or Operations"),-E94,0))),"")</f>
        <v/>
      </c>
      <c r="L94" s="30">
        <f>IFERROR(IF(OR(C94="",E94=""),"",E94*I94),"")</f>
        <v/>
      </c>
      <c r="M94" s="25" t="n"/>
      <c r="N94" s="25" t="n"/>
      <c r="O94" s="31">
        <f>IFERROR('Linen Inventory'!A94,"")</f>
        <v/>
      </c>
    </row>
    <row r="95">
      <c r="A95" s="28" t="n"/>
      <c r="B95" s="24" t="n"/>
      <c r="C95" s="24" t="n"/>
      <c r="D95" s="25" t="n"/>
      <c r="E95" s="49" t="n"/>
      <c r="F95" s="25" t="n"/>
      <c r="G95" s="25" t="n"/>
      <c r="H95" s="25" t="n"/>
      <c r="I95" s="26" t="n"/>
      <c r="J95" s="50">
        <f>IFERROR(IF(OR(C95="",D95="",E95=""),"",IF(OR(D95="Purchase Receipt",D95="Transfer In",D95="Ownership Adjustment Increase"),E95,IF(OR(D95="Transfer Out",D95="Ownership Adjustment Decrease",D95="Discard or Loss"),-E95,0))),"")</f>
        <v/>
      </c>
      <c r="K95" s="50">
        <f>IFERROR(IF(OR(C95="",D95="",E95=""),"",IF(OR(D95="Purchase Receipt",D95="Transfer In",D95="Ownership Adjustment Increase",D95="Return from Laundry",D95="Return to Storage"),E95,IF(OR(D95="Transfer Out",D95="Ownership Adjustment Decrease",D95="Send to Laundry",D95="Issue to Rooms or Operations"),-E95,0))),"")</f>
        <v/>
      </c>
      <c r="L95" s="30">
        <f>IFERROR(IF(OR(C95="",E95=""),"",E95*I95),"")</f>
        <v/>
      </c>
      <c r="M95" s="25" t="n"/>
      <c r="N95" s="25" t="n"/>
      <c r="O95" s="31">
        <f>IFERROR('Linen Inventory'!A95,"")</f>
        <v/>
      </c>
    </row>
    <row r="96">
      <c r="A96" s="28" t="n"/>
      <c r="B96" s="24" t="n"/>
      <c r="C96" s="24" t="n"/>
      <c r="D96" s="25" t="n"/>
      <c r="E96" s="49" t="n"/>
      <c r="F96" s="25" t="n"/>
      <c r="G96" s="25" t="n"/>
      <c r="H96" s="25" t="n"/>
      <c r="I96" s="26" t="n"/>
      <c r="J96" s="50">
        <f>IFERROR(IF(OR(C96="",D96="",E96=""),"",IF(OR(D96="Purchase Receipt",D96="Transfer In",D96="Ownership Adjustment Increase"),E96,IF(OR(D96="Transfer Out",D96="Ownership Adjustment Decrease",D96="Discard or Loss"),-E96,0))),"")</f>
        <v/>
      </c>
      <c r="K96" s="50">
        <f>IFERROR(IF(OR(C96="",D96="",E96=""),"",IF(OR(D96="Purchase Receipt",D96="Transfer In",D96="Ownership Adjustment Increase",D96="Return from Laundry",D96="Return to Storage"),E96,IF(OR(D96="Transfer Out",D96="Ownership Adjustment Decrease",D96="Send to Laundry",D96="Issue to Rooms or Operations"),-E96,0))),"")</f>
        <v/>
      </c>
      <c r="L96" s="30">
        <f>IFERROR(IF(OR(C96="",E96=""),"",E96*I96),"")</f>
        <v/>
      </c>
      <c r="M96" s="25" t="n"/>
      <c r="N96" s="25" t="n"/>
      <c r="O96" s="31">
        <f>IFERROR('Linen Inventory'!A96,"")</f>
        <v/>
      </c>
    </row>
    <row r="97">
      <c r="A97" s="28" t="n"/>
      <c r="B97" s="24" t="n"/>
      <c r="C97" s="24" t="n"/>
      <c r="D97" s="25" t="n"/>
      <c r="E97" s="49" t="n"/>
      <c r="F97" s="25" t="n"/>
      <c r="G97" s="25" t="n"/>
      <c r="H97" s="25" t="n"/>
      <c r="I97" s="26" t="n"/>
      <c r="J97" s="50">
        <f>IFERROR(IF(OR(C97="",D97="",E97=""),"",IF(OR(D97="Purchase Receipt",D97="Transfer In",D97="Ownership Adjustment Increase"),E97,IF(OR(D97="Transfer Out",D97="Ownership Adjustment Decrease",D97="Discard or Loss"),-E97,0))),"")</f>
        <v/>
      </c>
      <c r="K97" s="50">
        <f>IFERROR(IF(OR(C97="",D97="",E97=""),"",IF(OR(D97="Purchase Receipt",D97="Transfer In",D97="Ownership Adjustment Increase",D97="Return from Laundry",D97="Return to Storage"),E97,IF(OR(D97="Transfer Out",D97="Ownership Adjustment Decrease",D97="Send to Laundry",D97="Issue to Rooms or Operations"),-E97,0))),"")</f>
        <v/>
      </c>
      <c r="L97" s="30">
        <f>IFERROR(IF(OR(C97="",E97=""),"",E97*I97),"")</f>
        <v/>
      </c>
      <c r="M97" s="25" t="n"/>
      <c r="N97" s="25" t="n"/>
      <c r="O97" s="31">
        <f>IFERROR('Linen Inventory'!A97,"")</f>
        <v/>
      </c>
    </row>
    <row r="98">
      <c r="A98" s="28" t="n"/>
      <c r="B98" s="24" t="n"/>
      <c r="C98" s="24" t="n"/>
      <c r="D98" s="25" t="n"/>
      <c r="E98" s="49" t="n"/>
      <c r="F98" s="25" t="n"/>
      <c r="G98" s="25" t="n"/>
      <c r="H98" s="25" t="n"/>
      <c r="I98" s="26" t="n"/>
      <c r="J98" s="50">
        <f>IFERROR(IF(OR(C98="",D98="",E98=""),"",IF(OR(D98="Purchase Receipt",D98="Transfer In",D98="Ownership Adjustment Increase"),E98,IF(OR(D98="Transfer Out",D98="Ownership Adjustment Decrease",D98="Discard or Loss"),-E98,0))),"")</f>
        <v/>
      </c>
      <c r="K98" s="50">
        <f>IFERROR(IF(OR(C98="",D98="",E98=""),"",IF(OR(D98="Purchase Receipt",D98="Transfer In",D98="Ownership Adjustment Increase",D98="Return from Laundry",D98="Return to Storage"),E98,IF(OR(D98="Transfer Out",D98="Ownership Adjustment Decrease",D98="Send to Laundry",D98="Issue to Rooms or Operations"),-E98,0))),"")</f>
        <v/>
      </c>
      <c r="L98" s="30">
        <f>IFERROR(IF(OR(C98="",E98=""),"",E98*I98),"")</f>
        <v/>
      </c>
      <c r="M98" s="25" t="n"/>
      <c r="N98" s="25" t="n"/>
      <c r="O98" s="31">
        <f>IFERROR('Linen Inventory'!A98,"")</f>
        <v/>
      </c>
    </row>
    <row r="99">
      <c r="A99" s="28" t="n"/>
      <c r="B99" s="24" t="n"/>
      <c r="C99" s="24" t="n"/>
      <c r="D99" s="25" t="n"/>
      <c r="E99" s="49" t="n"/>
      <c r="F99" s="25" t="n"/>
      <c r="G99" s="25" t="n"/>
      <c r="H99" s="25" t="n"/>
      <c r="I99" s="26" t="n"/>
      <c r="J99" s="50">
        <f>IFERROR(IF(OR(C99="",D99="",E99=""),"",IF(OR(D99="Purchase Receipt",D99="Transfer In",D99="Ownership Adjustment Increase"),E99,IF(OR(D99="Transfer Out",D99="Ownership Adjustment Decrease",D99="Discard or Loss"),-E99,0))),"")</f>
        <v/>
      </c>
      <c r="K99" s="50">
        <f>IFERROR(IF(OR(C99="",D99="",E99=""),"",IF(OR(D99="Purchase Receipt",D99="Transfer In",D99="Ownership Adjustment Increase",D99="Return from Laundry",D99="Return to Storage"),E99,IF(OR(D99="Transfer Out",D99="Ownership Adjustment Decrease",D99="Send to Laundry",D99="Issue to Rooms or Operations"),-E99,0))),"")</f>
        <v/>
      </c>
      <c r="L99" s="30">
        <f>IFERROR(IF(OR(C99="",E99=""),"",E99*I99),"")</f>
        <v/>
      </c>
      <c r="M99" s="25" t="n"/>
      <c r="N99" s="25" t="n"/>
      <c r="O99" s="31">
        <f>IFERROR('Linen Inventory'!A99,"")</f>
        <v/>
      </c>
    </row>
    <row r="100">
      <c r="A100" s="28" t="n"/>
      <c r="B100" s="24" t="n"/>
      <c r="C100" s="24" t="n"/>
      <c r="D100" s="25" t="n"/>
      <c r="E100" s="49" t="n"/>
      <c r="F100" s="25" t="n"/>
      <c r="G100" s="25" t="n"/>
      <c r="H100" s="25" t="n"/>
      <c r="I100" s="26" t="n"/>
      <c r="J100" s="50">
        <f>IFERROR(IF(OR(C100="",D100="",E100=""),"",IF(OR(D100="Purchase Receipt",D100="Transfer In",D100="Ownership Adjustment Increase"),E100,IF(OR(D100="Transfer Out",D100="Ownership Adjustment Decrease",D100="Discard or Loss"),-E100,0))),"")</f>
        <v/>
      </c>
      <c r="K100" s="50">
        <f>IFERROR(IF(OR(C100="",D100="",E100=""),"",IF(OR(D100="Purchase Receipt",D100="Transfer In",D100="Ownership Adjustment Increase",D100="Return from Laundry",D100="Return to Storage"),E100,IF(OR(D100="Transfer Out",D100="Ownership Adjustment Decrease",D100="Send to Laundry",D100="Issue to Rooms or Operations"),-E100,0))),"")</f>
        <v/>
      </c>
      <c r="L100" s="30">
        <f>IFERROR(IF(OR(C100="",E100=""),"",E100*I100),"")</f>
        <v/>
      </c>
      <c r="M100" s="25" t="n"/>
      <c r="N100" s="25" t="n"/>
      <c r="O100" s="31">
        <f>IFERROR('Linen Inventory'!A100,"")</f>
        <v/>
      </c>
    </row>
    <row r="101">
      <c r="A101" s="28" t="n"/>
      <c r="B101" s="24" t="n"/>
      <c r="C101" s="24" t="n"/>
      <c r="D101" s="25" t="n"/>
      <c r="E101" s="49" t="n"/>
      <c r="F101" s="25" t="n"/>
      <c r="G101" s="25" t="n"/>
      <c r="H101" s="25" t="n"/>
      <c r="I101" s="26" t="n"/>
      <c r="J101" s="50">
        <f>IFERROR(IF(OR(C101="",D101="",E101=""),"",IF(OR(D101="Purchase Receipt",D101="Transfer In",D101="Ownership Adjustment Increase"),E101,IF(OR(D101="Transfer Out",D101="Ownership Adjustment Decrease",D101="Discard or Loss"),-E101,0))),"")</f>
        <v/>
      </c>
      <c r="K101" s="50">
        <f>IFERROR(IF(OR(C101="",D101="",E101=""),"",IF(OR(D101="Purchase Receipt",D101="Transfer In",D101="Ownership Adjustment Increase",D101="Return from Laundry",D101="Return to Storage"),E101,IF(OR(D101="Transfer Out",D101="Ownership Adjustment Decrease",D101="Send to Laundry",D101="Issue to Rooms or Operations"),-E101,0))),"")</f>
        <v/>
      </c>
      <c r="L101" s="30">
        <f>IFERROR(IF(OR(C101="",E101=""),"",E101*I101),"")</f>
        <v/>
      </c>
      <c r="M101" s="25" t="n"/>
      <c r="N101" s="25" t="n"/>
      <c r="O101" s="31">
        <f>IFERROR('Linen Inventory'!A101,"")</f>
        <v/>
      </c>
    </row>
    <row r="102">
      <c r="A102" s="28" t="n"/>
      <c r="B102" s="24" t="n"/>
      <c r="C102" s="24" t="n"/>
      <c r="D102" s="25" t="n"/>
      <c r="E102" s="49" t="n"/>
      <c r="F102" s="25" t="n"/>
      <c r="G102" s="25" t="n"/>
      <c r="H102" s="25" t="n"/>
      <c r="I102" s="26" t="n"/>
      <c r="J102" s="50">
        <f>IFERROR(IF(OR(C102="",D102="",E102=""),"",IF(OR(D102="Purchase Receipt",D102="Transfer In",D102="Ownership Adjustment Increase"),E102,IF(OR(D102="Transfer Out",D102="Ownership Adjustment Decrease",D102="Discard or Loss"),-E102,0))),"")</f>
        <v/>
      </c>
      <c r="K102" s="50">
        <f>IFERROR(IF(OR(C102="",D102="",E102=""),"",IF(OR(D102="Purchase Receipt",D102="Transfer In",D102="Ownership Adjustment Increase",D102="Return from Laundry",D102="Return to Storage"),E102,IF(OR(D102="Transfer Out",D102="Ownership Adjustment Decrease",D102="Send to Laundry",D102="Issue to Rooms or Operations"),-E102,0))),"")</f>
        <v/>
      </c>
      <c r="L102" s="30">
        <f>IFERROR(IF(OR(C102="",E102=""),"",E102*I102),"")</f>
        <v/>
      </c>
      <c r="M102" s="25" t="n"/>
      <c r="N102" s="25" t="n"/>
      <c r="O102" s="31">
        <f>IFERROR('Linen Inventory'!A102,"")</f>
        <v/>
      </c>
    </row>
    <row r="103">
      <c r="A103" s="28" t="n"/>
      <c r="B103" s="24" t="n"/>
      <c r="C103" s="24" t="n"/>
      <c r="D103" s="25" t="n"/>
      <c r="E103" s="49" t="n"/>
      <c r="F103" s="25" t="n"/>
      <c r="G103" s="25" t="n"/>
      <c r="H103" s="25" t="n"/>
      <c r="I103" s="26" t="n"/>
      <c r="J103" s="50">
        <f>IFERROR(IF(OR(C103="",D103="",E103=""),"",IF(OR(D103="Purchase Receipt",D103="Transfer In",D103="Ownership Adjustment Increase"),E103,IF(OR(D103="Transfer Out",D103="Ownership Adjustment Decrease",D103="Discard or Loss"),-E103,0))),"")</f>
        <v/>
      </c>
      <c r="K103" s="50">
        <f>IFERROR(IF(OR(C103="",D103="",E103=""),"",IF(OR(D103="Purchase Receipt",D103="Transfer In",D103="Ownership Adjustment Increase",D103="Return from Laundry",D103="Return to Storage"),E103,IF(OR(D103="Transfer Out",D103="Ownership Adjustment Decrease",D103="Send to Laundry",D103="Issue to Rooms or Operations"),-E103,0))),"")</f>
        <v/>
      </c>
      <c r="L103" s="30">
        <f>IFERROR(IF(OR(C103="",E103=""),"",E103*I103),"")</f>
        <v/>
      </c>
      <c r="M103" s="25" t="n"/>
      <c r="N103" s="25" t="n"/>
      <c r="O103" s="31">
        <f>IFERROR('Linen Inventory'!A103,"")</f>
        <v/>
      </c>
    </row>
    <row r="104">
      <c r="A104" s="28" t="n"/>
      <c r="B104" s="24" t="n"/>
      <c r="C104" s="24" t="n"/>
      <c r="D104" s="25" t="n"/>
      <c r="E104" s="49" t="n"/>
      <c r="F104" s="25" t="n"/>
      <c r="G104" s="25" t="n"/>
      <c r="H104" s="25" t="n"/>
      <c r="I104" s="26" t="n"/>
      <c r="J104" s="50">
        <f>IFERROR(IF(OR(C104="",D104="",E104=""),"",IF(OR(D104="Purchase Receipt",D104="Transfer In",D104="Ownership Adjustment Increase"),E104,IF(OR(D104="Transfer Out",D104="Ownership Adjustment Decrease",D104="Discard or Loss"),-E104,0))),"")</f>
        <v/>
      </c>
      <c r="K104" s="50">
        <f>IFERROR(IF(OR(C104="",D104="",E104=""),"",IF(OR(D104="Purchase Receipt",D104="Transfer In",D104="Ownership Adjustment Increase",D104="Return from Laundry",D104="Return to Storage"),E104,IF(OR(D104="Transfer Out",D104="Ownership Adjustment Decrease",D104="Send to Laundry",D104="Issue to Rooms or Operations"),-E104,0))),"")</f>
        <v/>
      </c>
      <c r="L104" s="30">
        <f>IFERROR(IF(OR(C104="",E104=""),"",E104*I104),"")</f>
        <v/>
      </c>
      <c r="M104" s="25" t="n"/>
      <c r="N104" s="25" t="n"/>
      <c r="O104" s="31">
        <f>IFERROR('Linen Inventory'!A104,"")</f>
        <v/>
      </c>
    </row>
    <row r="105">
      <c r="A105" s="28" t="n"/>
      <c r="B105" s="24" t="n"/>
      <c r="C105" s="24" t="n"/>
      <c r="D105" s="25" t="n"/>
      <c r="E105" s="49" t="n"/>
      <c r="F105" s="25" t="n"/>
      <c r="G105" s="25" t="n"/>
      <c r="H105" s="25" t="n"/>
      <c r="I105" s="26" t="n"/>
      <c r="J105" s="50">
        <f>IFERROR(IF(OR(C105="",D105="",E105=""),"",IF(OR(D105="Purchase Receipt",D105="Transfer In",D105="Ownership Adjustment Increase"),E105,IF(OR(D105="Transfer Out",D105="Ownership Adjustment Decrease",D105="Discard or Loss"),-E105,0))),"")</f>
        <v/>
      </c>
      <c r="K105" s="50">
        <f>IFERROR(IF(OR(C105="",D105="",E105=""),"",IF(OR(D105="Purchase Receipt",D105="Transfer In",D105="Ownership Adjustment Increase",D105="Return from Laundry",D105="Return to Storage"),E105,IF(OR(D105="Transfer Out",D105="Ownership Adjustment Decrease",D105="Send to Laundry",D105="Issue to Rooms or Operations"),-E105,0))),"")</f>
        <v/>
      </c>
      <c r="L105" s="30">
        <f>IFERROR(IF(OR(C105="",E105=""),"",E105*I105),"")</f>
        <v/>
      </c>
      <c r="M105" s="25" t="n"/>
      <c r="N105" s="25" t="n"/>
      <c r="O105" s="31">
        <f>IFERROR('Linen Inventory'!A105,"")</f>
        <v/>
      </c>
    </row>
    <row r="106">
      <c r="A106" s="28" t="n"/>
      <c r="B106" s="24" t="n"/>
      <c r="C106" s="24" t="n"/>
      <c r="D106" s="25" t="n"/>
      <c r="E106" s="49" t="n"/>
      <c r="F106" s="25" t="n"/>
      <c r="G106" s="25" t="n"/>
      <c r="H106" s="25" t="n"/>
      <c r="I106" s="26" t="n"/>
      <c r="J106" s="50">
        <f>IFERROR(IF(OR(C106="",D106="",E106=""),"",IF(OR(D106="Purchase Receipt",D106="Transfer In",D106="Ownership Adjustment Increase"),E106,IF(OR(D106="Transfer Out",D106="Ownership Adjustment Decrease",D106="Discard or Loss"),-E106,0))),"")</f>
        <v/>
      </c>
      <c r="K106" s="50">
        <f>IFERROR(IF(OR(C106="",D106="",E106=""),"",IF(OR(D106="Purchase Receipt",D106="Transfer In",D106="Ownership Adjustment Increase",D106="Return from Laundry",D106="Return to Storage"),E106,IF(OR(D106="Transfer Out",D106="Ownership Adjustment Decrease",D106="Send to Laundry",D106="Issue to Rooms or Operations"),-E106,0))),"")</f>
        <v/>
      </c>
      <c r="L106" s="30">
        <f>IFERROR(IF(OR(C106="",E106=""),"",E106*I106),"")</f>
        <v/>
      </c>
      <c r="M106" s="25" t="n"/>
      <c r="N106" s="25" t="n"/>
      <c r="O106" s="31">
        <f>IFERROR('Linen Inventory'!A106,"")</f>
        <v/>
      </c>
    </row>
    <row r="107">
      <c r="A107" s="28" t="n"/>
      <c r="B107" s="24" t="n"/>
      <c r="C107" s="24" t="n"/>
      <c r="D107" s="25" t="n"/>
      <c r="E107" s="49" t="n"/>
      <c r="F107" s="25" t="n"/>
      <c r="G107" s="25" t="n"/>
      <c r="H107" s="25" t="n"/>
      <c r="I107" s="26" t="n"/>
      <c r="J107" s="50">
        <f>IFERROR(IF(OR(C107="",D107="",E107=""),"",IF(OR(D107="Purchase Receipt",D107="Transfer In",D107="Ownership Adjustment Increase"),E107,IF(OR(D107="Transfer Out",D107="Ownership Adjustment Decrease",D107="Discard or Loss"),-E107,0))),"")</f>
        <v/>
      </c>
      <c r="K107" s="50">
        <f>IFERROR(IF(OR(C107="",D107="",E107=""),"",IF(OR(D107="Purchase Receipt",D107="Transfer In",D107="Ownership Adjustment Increase",D107="Return from Laundry",D107="Return to Storage"),E107,IF(OR(D107="Transfer Out",D107="Ownership Adjustment Decrease",D107="Send to Laundry",D107="Issue to Rooms or Operations"),-E107,0))),"")</f>
        <v/>
      </c>
      <c r="L107" s="30">
        <f>IFERROR(IF(OR(C107="",E107=""),"",E107*I107),"")</f>
        <v/>
      </c>
      <c r="M107" s="25" t="n"/>
      <c r="N107" s="25" t="n"/>
      <c r="O107" s="31">
        <f>IFERROR('Linen Inventory'!A107,"")</f>
        <v/>
      </c>
    </row>
    <row r="108">
      <c r="A108" s="28" t="n"/>
      <c r="B108" s="24" t="n"/>
      <c r="C108" s="24" t="n"/>
      <c r="D108" s="25" t="n"/>
      <c r="E108" s="49" t="n"/>
      <c r="F108" s="25" t="n"/>
      <c r="G108" s="25" t="n"/>
      <c r="H108" s="25" t="n"/>
      <c r="I108" s="26" t="n"/>
      <c r="J108" s="50">
        <f>IFERROR(IF(OR(C108="",D108="",E108=""),"",IF(OR(D108="Purchase Receipt",D108="Transfer In",D108="Ownership Adjustment Increase"),E108,IF(OR(D108="Transfer Out",D108="Ownership Adjustment Decrease",D108="Discard or Loss"),-E108,0))),"")</f>
        <v/>
      </c>
      <c r="K108" s="50">
        <f>IFERROR(IF(OR(C108="",D108="",E108=""),"",IF(OR(D108="Purchase Receipt",D108="Transfer In",D108="Ownership Adjustment Increase",D108="Return from Laundry",D108="Return to Storage"),E108,IF(OR(D108="Transfer Out",D108="Ownership Adjustment Decrease",D108="Send to Laundry",D108="Issue to Rooms or Operations"),-E108,0))),"")</f>
        <v/>
      </c>
      <c r="L108" s="30">
        <f>IFERROR(IF(OR(C108="",E108=""),"",E108*I108),"")</f>
        <v/>
      </c>
      <c r="M108" s="25" t="n"/>
      <c r="N108" s="25" t="n"/>
      <c r="O108" s="31">
        <f>IFERROR('Linen Inventory'!A108,"")</f>
        <v/>
      </c>
    </row>
    <row r="109">
      <c r="A109" s="28" t="n"/>
      <c r="B109" s="24" t="n"/>
      <c r="C109" s="24" t="n"/>
      <c r="D109" s="25" t="n"/>
      <c r="E109" s="49" t="n"/>
      <c r="F109" s="25" t="n"/>
      <c r="G109" s="25" t="n"/>
      <c r="H109" s="25" t="n"/>
      <c r="I109" s="26" t="n"/>
      <c r="J109" s="50">
        <f>IFERROR(IF(OR(C109="",D109="",E109=""),"",IF(OR(D109="Purchase Receipt",D109="Transfer In",D109="Ownership Adjustment Increase"),E109,IF(OR(D109="Transfer Out",D109="Ownership Adjustment Decrease",D109="Discard or Loss"),-E109,0))),"")</f>
        <v/>
      </c>
      <c r="K109" s="50">
        <f>IFERROR(IF(OR(C109="",D109="",E109=""),"",IF(OR(D109="Purchase Receipt",D109="Transfer In",D109="Ownership Adjustment Increase",D109="Return from Laundry",D109="Return to Storage"),E109,IF(OR(D109="Transfer Out",D109="Ownership Adjustment Decrease",D109="Send to Laundry",D109="Issue to Rooms or Operations"),-E109,0))),"")</f>
        <v/>
      </c>
      <c r="L109" s="30">
        <f>IFERROR(IF(OR(C109="",E109=""),"",E109*I109),"")</f>
        <v/>
      </c>
      <c r="M109" s="25" t="n"/>
      <c r="N109" s="25" t="n"/>
      <c r="O109" s="31">
        <f>IFERROR('Linen Inventory'!A109,"")</f>
        <v/>
      </c>
    </row>
    <row r="110">
      <c r="A110" s="28" t="n"/>
      <c r="B110" s="24" t="n"/>
      <c r="C110" s="24" t="n"/>
      <c r="D110" s="25" t="n"/>
      <c r="E110" s="49" t="n"/>
      <c r="F110" s="25" t="n"/>
      <c r="G110" s="25" t="n"/>
      <c r="H110" s="25" t="n"/>
      <c r="I110" s="26" t="n"/>
      <c r="J110" s="50">
        <f>IFERROR(IF(OR(C110="",D110="",E110=""),"",IF(OR(D110="Purchase Receipt",D110="Transfer In",D110="Ownership Adjustment Increase"),E110,IF(OR(D110="Transfer Out",D110="Ownership Adjustment Decrease",D110="Discard or Loss"),-E110,0))),"")</f>
        <v/>
      </c>
      <c r="K110" s="50">
        <f>IFERROR(IF(OR(C110="",D110="",E110=""),"",IF(OR(D110="Purchase Receipt",D110="Transfer In",D110="Ownership Adjustment Increase",D110="Return from Laundry",D110="Return to Storage"),E110,IF(OR(D110="Transfer Out",D110="Ownership Adjustment Decrease",D110="Send to Laundry",D110="Issue to Rooms or Operations"),-E110,0))),"")</f>
        <v/>
      </c>
      <c r="L110" s="30">
        <f>IFERROR(IF(OR(C110="",E110=""),"",E110*I110),"")</f>
        <v/>
      </c>
      <c r="M110" s="25" t="n"/>
      <c r="N110" s="25" t="n"/>
      <c r="O110" s="31">
        <f>IFERROR('Linen Inventory'!A110,"")</f>
        <v/>
      </c>
    </row>
    <row r="111">
      <c r="A111" s="28" t="n"/>
      <c r="B111" s="24" t="n"/>
      <c r="C111" s="24" t="n"/>
      <c r="D111" s="25" t="n"/>
      <c r="E111" s="49" t="n"/>
      <c r="F111" s="25" t="n"/>
      <c r="G111" s="25" t="n"/>
      <c r="H111" s="25" t="n"/>
      <c r="I111" s="26" t="n"/>
      <c r="J111" s="50">
        <f>IFERROR(IF(OR(C111="",D111="",E111=""),"",IF(OR(D111="Purchase Receipt",D111="Transfer In",D111="Ownership Adjustment Increase"),E111,IF(OR(D111="Transfer Out",D111="Ownership Adjustment Decrease",D111="Discard or Loss"),-E111,0))),"")</f>
        <v/>
      </c>
      <c r="K111" s="50">
        <f>IFERROR(IF(OR(C111="",D111="",E111=""),"",IF(OR(D111="Purchase Receipt",D111="Transfer In",D111="Ownership Adjustment Increase",D111="Return from Laundry",D111="Return to Storage"),E111,IF(OR(D111="Transfer Out",D111="Ownership Adjustment Decrease",D111="Send to Laundry",D111="Issue to Rooms or Operations"),-E111,0))),"")</f>
        <v/>
      </c>
      <c r="L111" s="30">
        <f>IFERROR(IF(OR(C111="",E111=""),"",E111*I111),"")</f>
        <v/>
      </c>
      <c r="M111" s="25" t="n"/>
      <c r="N111" s="25" t="n"/>
      <c r="O111" s="31">
        <f>IFERROR('Linen Inventory'!A111,"")</f>
        <v/>
      </c>
    </row>
    <row r="112">
      <c r="A112" s="28" t="n"/>
      <c r="B112" s="24" t="n"/>
      <c r="C112" s="24" t="n"/>
      <c r="D112" s="25" t="n"/>
      <c r="E112" s="49" t="n"/>
      <c r="F112" s="25" t="n"/>
      <c r="G112" s="25" t="n"/>
      <c r="H112" s="25" t="n"/>
      <c r="I112" s="26" t="n"/>
      <c r="J112" s="50">
        <f>IFERROR(IF(OR(C112="",D112="",E112=""),"",IF(OR(D112="Purchase Receipt",D112="Transfer In",D112="Ownership Adjustment Increase"),E112,IF(OR(D112="Transfer Out",D112="Ownership Adjustment Decrease",D112="Discard or Loss"),-E112,0))),"")</f>
        <v/>
      </c>
      <c r="K112" s="50">
        <f>IFERROR(IF(OR(C112="",D112="",E112=""),"",IF(OR(D112="Purchase Receipt",D112="Transfer In",D112="Ownership Adjustment Increase",D112="Return from Laundry",D112="Return to Storage"),E112,IF(OR(D112="Transfer Out",D112="Ownership Adjustment Decrease",D112="Send to Laundry",D112="Issue to Rooms or Operations"),-E112,0))),"")</f>
        <v/>
      </c>
      <c r="L112" s="30">
        <f>IFERROR(IF(OR(C112="",E112=""),"",E112*I112),"")</f>
        <v/>
      </c>
      <c r="M112" s="25" t="n"/>
      <c r="N112" s="25" t="n"/>
      <c r="O112" s="31">
        <f>IFERROR('Linen Inventory'!A112,"")</f>
        <v/>
      </c>
    </row>
    <row r="113">
      <c r="A113" s="28" t="n"/>
      <c r="B113" s="24" t="n"/>
      <c r="C113" s="24" t="n"/>
      <c r="D113" s="25" t="n"/>
      <c r="E113" s="49" t="n"/>
      <c r="F113" s="25" t="n"/>
      <c r="G113" s="25" t="n"/>
      <c r="H113" s="25" t="n"/>
      <c r="I113" s="26" t="n"/>
      <c r="J113" s="50">
        <f>IFERROR(IF(OR(C113="",D113="",E113=""),"",IF(OR(D113="Purchase Receipt",D113="Transfer In",D113="Ownership Adjustment Increase"),E113,IF(OR(D113="Transfer Out",D113="Ownership Adjustment Decrease",D113="Discard or Loss"),-E113,0))),"")</f>
        <v/>
      </c>
      <c r="K113" s="50">
        <f>IFERROR(IF(OR(C113="",D113="",E113=""),"",IF(OR(D113="Purchase Receipt",D113="Transfer In",D113="Ownership Adjustment Increase",D113="Return from Laundry",D113="Return to Storage"),E113,IF(OR(D113="Transfer Out",D113="Ownership Adjustment Decrease",D113="Send to Laundry",D113="Issue to Rooms or Operations"),-E113,0))),"")</f>
        <v/>
      </c>
      <c r="L113" s="30">
        <f>IFERROR(IF(OR(C113="",E113=""),"",E113*I113),"")</f>
        <v/>
      </c>
      <c r="M113" s="25" t="n"/>
      <c r="N113" s="25" t="n"/>
      <c r="O113" s="31">
        <f>IFERROR('Linen Inventory'!A113,"")</f>
        <v/>
      </c>
    </row>
    <row r="114">
      <c r="A114" s="28" t="n"/>
      <c r="B114" s="24" t="n"/>
      <c r="C114" s="24" t="n"/>
      <c r="D114" s="25" t="n"/>
      <c r="E114" s="49" t="n"/>
      <c r="F114" s="25" t="n"/>
      <c r="G114" s="25" t="n"/>
      <c r="H114" s="25" t="n"/>
      <c r="I114" s="26" t="n"/>
      <c r="J114" s="50">
        <f>IFERROR(IF(OR(C114="",D114="",E114=""),"",IF(OR(D114="Purchase Receipt",D114="Transfer In",D114="Ownership Adjustment Increase"),E114,IF(OR(D114="Transfer Out",D114="Ownership Adjustment Decrease",D114="Discard or Loss"),-E114,0))),"")</f>
        <v/>
      </c>
      <c r="K114" s="50">
        <f>IFERROR(IF(OR(C114="",D114="",E114=""),"",IF(OR(D114="Purchase Receipt",D114="Transfer In",D114="Ownership Adjustment Increase",D114="Return from Laundry",D114="Return to Storage"),E114,IF(OR(D114="Transfer Out",D114="Ownership Adjustment Decrease",D114="Send to Laundry",D114="Issue to Rooms or Operations"),-E114,0))),"")</f>
        <v/>
      </c>
      <c r="L114" s="30">
        <f>IFERROR(IF(OR(C114="",E114=""),"",E114*I114),"")</f>
        <v/>
      </c>
      <c r="M114" s="25" t="n"/>
      <c r="N114" s="25" t="n"/>
      <c r="O114" s="31">
        <f>IFERROR('Linen Inventory'!A114,"")</f>
        <v/>
      </c>
    </row>
    <row r="115">
      <c r="A115" s="28" t="n"/>
      <c r="B115" s="24" t="n"/>
      <c r="C115" s="24" t="n"/>
      <c r="D115" s="25" t="n"/>
      <c r="E115" s="49" t="n"/>
      <c r="F115" s="25" t="n"/>
      <c r="G115" s="25" t="n"/>
      <c r="H115" s="25" t="n"/>
      <c r="I115" s="26" t="n"/>
      <c r="J115" s="50">
        <f>IFERROR(IF(OR(C115="",D115="",E115=""),"",IF(OR(D115="Purchase Receipt",D115="Transfer In",D115="Ownership Adjustment Increase"),E115,IF(OR(D115="Transfer Out",D115="Ownership Adjustment Decrease",D115="Discard or Loss"),-E115,0))),"")</f>
        <v/>
      </c>
      <c r="K115" s="50">
        <f>IFERROR(IF(OR(C115="",D115="",E115=""),"",IF(OR(D115="Purchase Receipt",D115="Transfer In",D115="Ownership Adjustment Increase",D115="Return from Laundry",D115="Return to Storage"),E115,IF(OR(D115="Transfer Out",D115="Ownership Adjustment Decrease",D115="Send to Laundry",D115="Issue to Rooms or Operations"),-E115,0))),"")</f>
        <v/>
      </c>
      <c r="L115" s="30">
        <f>IFERROR(IF(OR(C115="",E115=""),"",E115*I115),"")</f>
        <v/>
      </c>
      <c r="M115" s="25" t="n"/>
      <c r="N115" s="25" t="n"/>
      <c r="O115" s="31">
        <f>IFERROR('Linen Inventory'!A115,"")</f>
        <v/>
      </c>
    </row>
    <row r="116">
      <c r="A116" s="28" t="n"/>
      <c r="B116" s="24" t="n"/>
      <c r="C116" s="24" t="n"/>
      <c r="D116" s="25" t="n"/>
      <c r="E116" s="49" t="n"/>
      <c r="F116" s="25" t="n"/>
      <c r="G116" s="25" t="n"/>
      <c r="H116" s="25" t="n"/>
      <c r="I116" s="26" t="n"/>
      <c r="J116" s="50">
        <f>IFERROR(IF(OR(C116="",D116="",E116=""),"",IF(OR(D116="Purchase Receipt",D116="Transfer In",D116="Ownership Adjustment Increase"),E116,IF(OR(D116="Transfer Out",D116="Ownership Adjustment Decrease",D116="Discard or Loss"),-E116,0))),"")</f>
        <v/>
      </c>
      <c r="K116" s="50">
        <f>IFERROR(IF(OR(C116="",D116="",E116=""),"",IF(OR(D116="Purchase Receipt",D116="Transfer In",D116="Ownership Adjustment Increase",D116="Return from Laundry",D116="Return to Storage"),E116,IF(OR(D116="Transfer Out",D116="Ownership Adjustment Decrease",D116="Send to Laundry",D116="Issue to Rooms or Operations"),-E116,0))),"")</f>
        <v/>
      </c>
      <c r="L116" s="30">
        <f>IFERROR(IF(OR(C116="",E116=""),"",E116*I116),"")</f>
        <v/>
      </c>
      <c r="M116" s="25" t="n"/>
      <c r="N116" s="25" t="n"/>
      <c r="O116" s="31">
        <f>IFERROR('Linen Inventory'!A116,"")</f>
        <v/>
      </c>
    </row>
    <row r="117">
      <c r="A117" s="28" t="n"/>
      <c r="B117" s="24" t="n"/>
      <c r="C117" s="24" t="n"/>
      <c r="D117" s="25" t="n"/>
      <c r="E117" s="49" t="n"/>
      <c r="F117" s="25" t="n"/>
      <c r="G117" s="25" t="n"/>
      <c r="H117" s="25" t="n"/>
      <c r="I117" s="26" t="n"/>
      <c r="J117" s="50">
        <f>IFERROR(IF(OR(C117="",D117="",E117=""),"",IF(OR(D117="Purchase Receipt",D117="Transfer In",D117="Ownership Adjustment Increase"),E117,IF(OR(D117="Transfer Out",D117="Ownership Adjustment Decrease",D117="Discard or Loss"),-E117,0))),"")</f>
        <v/>
      </c>
      <c r="K117" s="50">
        <f>IFERROR(IF(OR(C117="",D117="",E117=""),"",IF(OR(D117="Purchase Receipt",D117="Transfer In",D117="Ownership Adjustment Increase",D117="Return from Laundry",D117="Return to Storage"),E117,IF(OR(D117="Transfer Out",D117="Ownership Adjustment Decrease",D117="Send to Laundry",D117="Issue to Rooms or Operations"),-E117,0))),"")</f>
        <v/>
      </c>
      <c r="L117" s="30">
        <f>IFERROR(IF(OR(C117="",E117=""),"",E117*I117),"")</f>
        <v/>
      </c>
      <c r="M117" s="25" t="n"/>
      <c r="N117" s="25" t="n"/>
      <c r="O117" s="31">
        <f>IFERROR('Linen Inventory'!A117,"")</f>
        <v/>
      </c>
    </row>
    <row r="118">
      <c r="A118" s="28" t="n"/>
      <c r="B118" s="24" t="n"/>
      <c r="C118" s="24" t="n"/>
      <c r="D118" s="25" t="n"/>
      <c r="E118" s="49" t="n"/>
      <c r="F118" s="25" t="n"/>
      <c r="G118" s="25" t="n"/>
      <c r="H118" s="25" t="n"/>
      <c r="I118" s="26" t="n"/>
      <c r="J118" s="50">
        <f>IFERROR(IF(OR(C118="",D118="",E118=""),"",IF(OR(D118="Purchase Receipt",D118="Transfer In",D118="Ownership Adjustment Increase"),E118,IF(OR(D118="Transfer Out",D118="Ownership Adjustment Decrease",D118="Discard or Loss"),-E118,0))),"")</f>
        <v/>
      </c>
      <c r="K118" s="50">
        <f>IFERROR(IF(OR(C118="",D118="",E118=""),"",IF(OR(D118="Purchase Receipt",D118="Transfer In",D118="Ownership Adjustment Increase",D118="Return from Laundry",D118="Return to Storage"),E118,IF(OR(D118="Transfer Out",D118="Ownership Adjustment Decrease",D118="Send to Laundry",D118="Issue to Rooms or Operations"),-E118,0))),"")</f>
        <v/>
      </c>
      <c r="L118" s="30">
        <f>IFERROR(IF(OR(C118="",E118=""),"",E118*I118),"")</f>
        <v/>
      </c>
      <c r="M118" s="25" t="n"/>
      <c r="N118" s="25" t="n"/>
      <c r="O118" s="31">
        <f>IFERROR('Linen Inventory'!A118,"")</f>
        <v/>
      </c>
    </row>
    <row r="119">
      <c r="A119" s="28" t="n"/>
      <c r="B119" s="24" t="n"/>
      <c r="C119" s="24" t="n"/>
      <c r="D119" s="25" t="n"/>
      <c r="E119" s="49" t="n"/>
      <c r="F119" s="25" t="n"/>
      <c r="G119" s="25" t="n"/>
      <c r="H119" s="25" t="n"/>
      <c r="I119" s="26" t="n"/>
      <c r="J119" s="50">
        <f>IFERROR(IF(OR(C119="",D119="",E119=""),"",IF(OR(D119="Purchase Receipt",D119="Transfer In",D119="Ownership Adjustment Increase"),E119,IF(OR(D119="Transfer Out",D119="Ownership Adjustment Decrease",D119="Discard or Loss"),-E119,0))),"")</f>
        <v/>
      </c>
      <c r="K119" s="50">
        <f>IFERROR(IF(OR(C119="",D119="",E119=""),"",IF(OR(D119="Purchase Receipt",D119="Transfer In",D119="Ownership Adjustment Increase",D119="Return from Laundry",D119="Return to Storage"),E119,IF(OR(D119="Transfer Out",D119="Ownership Adjustment Decrease",D119="Send to Laundry",D119="Issue to Rooms or Operations"),-E119,0))),"")</f>
        <v/>
      </c>
      <c r="L119" s="30">
        <f>IFERROR(IF(OR(C119="",E119=""),"",E119*I119),"")</f>
        <v/>
      </c>
      <c r="M119" s="25" t="n"/>
      <c r="N119" s="25" t="n"/>
      <c r="O119" s="31">
        <f>IFERROR('Linen Inventory'!A119,"")</f>
        <v/>
      </c>
    </row>
    <row r="120">
      <c r="A120" s="28" t="n"/>
      <c r="B120" s="24" t="n"/>
      <c r="C120" s="24" t="n"/>
      <c r="D120" s="25" t="n"/>
      <c r="E120" s="49" t="n"/>
      <c r="F120" s="25" t="n"/>
      <c r="G120" s="25" t="n"/>
      <c r="H120" s="25" t="n"/>
      <c r="I120" s="26" t="n"/>
      <c r="J120" s="50">
        <f>IFERROR(IF(OR(C120="",D120="",E120=""),"",IF(OR(D120="Purchase Receipt",D120="Transfer In",D120="Ownership Adjustment Increase"),E120,IF(OR(D120="Transfer Out",D120="Ownership Adjustment Decrease",D120="Discard or Loss"),-E120,0))),"")</f>
        <v/>
      </c>
      <c r="K120" s="50">
        <f>IFERROR(IF(OR(C120="",D120="",E120=""),"",IF(OR(D120="Purchase Receipt",D120="Transfer In",D120="Ownership Adjustment Increase",D120="Return from Laundry",D120="Return to Storage"),E120,IF(OR(D120="Transfer Out",D120="Ownership Adjustment Decrease",D120="Send to Laundry",D120="Issue to Rooms or Operations"),-E120,0))),"")</f>
        <v/>
      </c>
      <c r="L120" s="30">
        <f>IFERROR(IF(OR(C120="",E120=""),"",E120*I120),"")</f>
        <v/>
      </c>
      <c r="M120" s="25" t="n"/>
      <c r="N120" s="25" t="n"/>
      <c r="O120" s="31">
        <f>IFERROR('Linen Inventory'!A120,"")</f>
        <v/>
      </c>
    </row>
    <row r="121">
      <c r="A121" s="28" t="n"/>
      <c r="B121" s="24" t="n"/>
      <c r="C121" s="24" t="n"/>
      <c r="D121" s="25" t="n"/>
      <c r="E121" s="49" t="n"/>
      <c r="F121" s="25" t="n"/>
      <c r="G121" s="25" t="n"/>
      <c r="H121" s="25" t="n"/>
      <c r="I121" s="26" t="n"/>
      <c r="J121" s="50">
        <f>IFERROR(IF(OR(C121="",D121="",E121=""),"",IF(OR(D121="Purchase Receipt",D121="Transfer In",D121="Ownership Adjustment Increase"),E121,IF(OR(D121="Transfer Out",D121="Ownership Adjustment Decrease",D121="Discard or Loss"),-E121,0))),"")</f>
        <v/>
      </c>
      <c r="K121" s="50">
        <f>IFERROR(IF(OR(C121="",D121="",E121=""),"",IF(OR(D121="Purchase Receipt",D121="Transfer In",D121="Ownership Adjustment Increase",D121="Return from Laundry",D121="Return to Storage"),E121,IF(OR(D121="Transfer Out",D121="Ownership Adjustment Decrease",D121="Send to Laundry",D121="Issue to Rooms or Operations"),-E121,0))),"")</f>
        <v/>
      </c>
      <c r="L121" s="30">
        <f>IFERROR(IF(OR(C121="",E121=""),"",E121*I121),"")</f>
        <v/>
      </c>
      <c r="M121" s="25" t="n"/>
      <c r="N121" s="25" t="n"/>
      <c r="O121" s="31">
        <f>IFERROR('Linen Inventory'!A121,"")</f>
        <v/>
      </c>
    </row>
    <row r="122">
      <c r="A122" s="28" t="n"/>
      <c r="B122" s="24" t="n"/>
      <c r="C122" s="24" t="n"/>
      <c r="D122" s="25" t="n"/>
      <c r="E122" s="49" t="n"/>
      <c r="F122" s="25" t="n"/>
      <c r="G122" s="25" t="n"/>
      <c r="H122" s="25" t="n"/>
      <c r="I122" s="26" t="n"/>
      <c r="J122" s="50">
        <f>IFERROR(IF(OR(C122="",D122="",E122=""),"",IF(OR(D122="Purchase Receipt",D122="Transfer In",D122="Ownership Adjustment Increase"),E122,IF(OR(D122="Transfer Out",D122="Ownership Adjustment Decrease",D122="Discard or Loss"),-E122,0))),"")</f>
        <v/>
      </c>
      <c r="K122" s="50">
        <f>IFERROR(IF(OR(C122="",D122="",E122=""),"",IF(OR(D122="Purchase Receipt",D122="Transfer In",D122="Ownership Adjustment Increase",D122="Return from Laundry",D122="Return to Storage"),E122,IF(OR(D122="Transfer Out",D122="Ownership Adjustment Decrease",D122="Send to Laundry",D122="Issue to Rooms or Operations"),-E122,0))),"")</f>
        <v/>
      </c>
      <c r="L122" s="30">
        <f>IFERROR(IF(OR(C122="",E122=""),"",E122*I122),"")</f>
        <v/>
      </c>
      <c r="M122" s="25" t="n"/>
      <c r="N122" s="25" t="n"/>
      <c r="O122" s="31">
        <f>IFERROR('Linen Inventory'!A122,"")</f>
        <v/>
      </c>
    </row>
    <row r="123">
      <c r="A123" s="28" t="n"/>
      <c r="B123" s="24" t="n"/>
      <c r="C123" s="24" t="n"/>
      <c r="D123" s="25" t="n"/>
      <c r="E123" s="49" t="n"/>
      <c r="F123" s="25" t="n"/>
      <c r="G123" s="25" t="n"/>
      <c r="H123" s="25" t="n"/>
      <c r="I123" s="26" t="n"/>
      <c r="J123" s="50">
        <f>IFERROR(IF(OR(C123="",D123="",E123=""),"",IF(OR(D123="Purchase Receipt",D123="Transfer In",D123="Ownership Adjustment Increase"),E123,IF(OR(D123="Transfer Out",D123="Ownership Adjustment Decrease",D123="Discard or Loss"),-E123,0))),"")</f>
        <v/>
      </c>
      <c r="K123" s="50">
        <f>IFERROR(IF(OR(C123="",D123="",E123=""),"",IF(OR(D123="Purchase Receipt",D123="Transfer In",D123="Ownership Adjustment Increase",D123="Return from Laundry",D123="Return to Storage"),E123,IF(OR(D123="Transfer Out",D123="Ownership Adjustment Decrease",D123="Send to Laundry",D123="Issue to Rooms or Operations"),-E123,0))),"")</f>
        <v/>
      </c>
      <c r="L123" s="30">
        <f>IFERROR(IF(OR(C123="",E123=""),"",E123*I123),"")</f>
        <v/>
      </c>
      <c r="M123" s="25" t="n"/>
      <c r="N123" s="25" t="n"/>
      <c r="O123" s="31">
        <f>IFERROR('Linen Inventory'!A123,"")</f>
        <v/>
      </c>
    </row>
    <row r="124">
      <c r="A124" s="28" t="n"/>
      <c r="B124" s="24" t="n"/>
      <c r="C124" s="24" t="n"/>
      <c r="D124" s="25" t="n"/>
      <c r="E124" s="49" t="n"/>
      <c r="F124" s="25" t="n"/>
      <c r="G124" s="25" t="n"/>
      <c r="H124" s="25" t="n"/>
      <c r="I124" s="26" t="n"/>
      <c r="J124" s="50">
        <f>IFERROR(IF(OR(C124="",D124="",E124=""),"",IF(OR(D124="Purchase Receipt",D124="Transfer In",D124="Ownership Adjustment Increase"),E124,IF(OR(D124="Transfer Out",D124="Ownership Adjustment Decrease",D124="Discard or Loss"),-E124,0))),"")</f>
        <v/>
      </c>
      <c r="K124" s="50">
        <f>IFERROR(IF(OR(C124="",D124="",E124=""),"",IF(OR(D124="Purchase Receipt",D124="Transfer In",D124="Ownership Adjustment Increase",D124="Return from Laundry",D124="Return to Storage"),E124,IF(OR(D124="Transfer Out",D124="Ownership Adjustment Decrease",D124="Send to Laundry",D124="Issue to Rooms or Operations"),-E124,0))),"")</f>
        <v/>
      </c>
      <c r="L124" s="30">
        <f>IFERROR(IF(OR(C124="",E124=""),"",E124*I124),"")</f>
        <v/>
      </c>
      <c r="M124" s="25" t="n"/>
      <c r="N124" s="25" t="n"/>
      <c r="O124" s="31">
        <f>IFERROR('Linen Inventory'!A124,"")</f>
        <v/>
      </c>
    </row>
    <row r="125">
      <c r="A125" s="28" t="n"/>
      <c r="B125" s="24" t="n"/>
      <c r="C125" s="24" t="n"/>
      <c r="D125" s="25" t="n"/>
      <c r="E125" s="49" t="n"/>
      <c r="F125" s="25" t="n"/>
      <c r="G125" s="25" t="n"/>
      <c r="H125" s="25" t="n"/>
      <c r="I125" s="26" t="n"/>
      <c r="J125" s="50">
        <f>IFERROR(IF(OR(C125="",D125="",E125=""),"",IF(OR(D125="Purchase Receipt",D125="Transfer In",D125="Ownership Adjustment Increase"),E125,IF(OR(D125="Transfer Out",D125="Ownership Adjustment Decrease",D125="Discard or Loss"),-E125,0))),"")</f>
        <v/>
      </c>
      <c r="K125" s="50">
        <f>IFERROR(IF(OR(C125="",D125="",E125=""),"",IF(OR(D125="Purchase Receipt",D125="Transfer In",D125="Ownership Adjustment Increase",D125="Return from Laundry",D125="Return to Storage"),E125,IF(OR(D125="Transfer Out",D125="Ownership Adjustment Decrease",D125="Send to Laundry",D125="Issue to Rooms or Operations"),-E125,0))),"")</f>
        <v/>
      </c>
      <c r="L125" s="30">
        <f>IFERROR(IF(OR(C125="",E125=""),"",E125*I125),"")</f>
        <v/>
      </c>
      <c r="M125" s="25" t="n"/>
      <c r="N125" s="25" t="n"/>
      <c r="O125" s="31">
        <f>IFERROR('Linen Inventory'!A125,"")</f>
        <v/>
      </c>
    </row>
    <row r="126">
      <c r="A126" s="28" t="n"/>
      <c r="B126" s="24" t="n"/>
      <c r="C126" s="24" t="n"/>
      <c r="D126" s="25" t="n"/>
      <c r="E126" s="49" t="n"/>
      <c r="F126" s="25" t="n"/>
      <c r="G126" s="25" t="n"/>
      <c r="H126" s="25" t="n"/>
      <c r="I126" s="26" t="n"/>
      <c r="J126" s="50">
        <f>IFERROR(IF(OR(C126="",D126="",E126=""),"",IF(OR(D126="Purchase Receipt",D126="Transfer In",D126="Ownership Adjustment Increase"),E126,IF(OR(D126="Transfer Out",D126="Ownership Adjustment Decrease",D126="Discard or Loss"),-E126,0))),"")</f>
        <v/>
      </c>
      <c r="K126" s="50">
        <f>IFERROR(IF(OR(C126="",D126="",E126=""),"",IF(OR(D126="Purchase Receipt",D126="Transfer In",D126="Ownership Adjustment Increase",D126="Return from Laundry",D126="Return to Storage"),E126,IF(OR(D126="Transfer Out",D126="Ownership Adjustment Decrease",D126="Send to Laundry",D126="Issue to Rooms or Operations"),-E126,0))),"")</f>
        <v/>
      </c>
      <c r="L126" s="30">
        <f>IFERROR(IF(OR(C126="",E126=""),"",E126*I126),"")</f>
        <v/>
      </c>
      <c r="M126" s="25" t="n"/>
      <c r="N126" s="25" t="n"/>
      <c r="O126" s="31">
        <f>IFERROR('Linen Inventory'!A126,"")</f>
        <v/>
      </c>
    </row>
    <row r="127">
      <c r="A127" s="28" t="n"/>
      <c r="B127" s="24" t="n"/>
      <c r="C127" s="24" t="n"/>
      <c r="D127" s="25" t="n"/>
      <c r="E127" s="49" t="n"/>
      <c r="F127" s="25" t="n"/>
      <c r="G127" s="25" t="n"/>
      <c r="H127" s="25" t="n"/>
      <c r="I127" s="26" t="n"/>
      <c r="J127" s="50">
        <f>IFERROR(IF(OR(C127="",D127="",E127=""),"",IF(OR(D127="Purchase Receipt",D127="Transfer In",D127="Ownership Adjustment Increase"),E127,IF(OR(D127="Transfer Out",D127="Ownership Adjustment Decrease",D127="Discard or Loss"),-E127,0))),"")</f>
        <v/>
      </c>
      <c r="K127" s="50">
        <f>IFERROR(IF(OR(C127="",D127="",E127=""),"",IF(OR(D127="Purchase Receipt",D127="Transfer In",D127="Ownership Adjustment Increase",D127="Return from Laundry",D127="Return to Storage"),E127,IF(OR(D127="Transfer Out",D127="Ownership Adjustment Decrease",D127="Send to Laundry",D127="Issue to Rooms or Operations"),-E127,0))),"")</f>
        <v/>
      </c>
      <c r="L127" s="30">
        <f>IFERROR(IF(OR(C127="",E127=""),"",E127*I127),"")</f>
        <v/>
      </c>
      <c r="M127" s="25" t="n"/>
      <c r="N127" s="25" t="n"/>
      <c r="O127" s="31">
        <f>IFERROR('Linen Inventory'!A127,"")</f>
        <v/>
      </c>
    </row>
    <row r="128">
      <c r="A128" s="28" t="n"/>
      <c r="B128" s="24" t="n"/>
      <c r="C128" s="24" t="n"/>
      <c r="D128" s="25" t="n"/>
      <c r="E128" s="49" t="n"/>
      <c r="F128" s="25" t="n"/>
      <c r="G128" s="25" t="n"/>
      <c r="H128" s="25" t="n"/>
      <c r="I128" s="26" t="n"/>
      <c r="J128" s="50">
        <f>IFERROR(IF(OR(C128="",D128="",E128=""),"",IF(OR(D128="Purchase Receipt",D128="Transfer In",D128="Ownership Adjustment Increase"),E128,IF(OR(D128="Transfer Out",D128="Ownership Adjustment Decrease",D128="Discard or Loss"),-E128,0))),"")</f>
        <v/>
      </c>
      <c r="K128" s="50">
        <f>IFERROR(IF(OR(C128="",D128="",E128=""),"",IF(OR(D128="Purchase Receipt",D128="Transfer In",D128="Ownership Adjustment Increase",D128="Return from Laundry",D128="Return to Storage"),E128,IF(OR(D128="Transfer Out",D128="Ownership Adjustment Decrease",D128="Send to Laundry",D128="Issue to Rooms or Operations"),-E128,0))),"")</f>
        <v/>
      </c>
      <c r="L128" s="30">
        <f>IFERROR(IF(OR(C128="",E128=""),"",E128*I128),"")</f>
        <v/>
      </c>
      <c r="M128" s="25" t="n"/>
      <c r="N128" s="25" t="n"/>
      <c r="O128" s="31">
        <f>IFERROR('Linen Inventory'!A128,"")</f>
        <v/>
      </c>
    </row>
    <row r="129">
      <c r="A129" s="28" t="n"/>
      <c r="B129" s="24" t="n"/>
      <c r="C129" s="24" t="n"/>
      <c r="D129" s="25" t="n"/>
      <c r="E129" s="49" t="n"/>
      <c r="F129" s="25" t="n"/>
      <c r="G129" s="25" t="n"/>
      <c r="H129" s="25" t="n"/>
      <c r="I129" s="26" t="n"/>
      <c r="J129" s="50">
        <f>IFERROR(IF(OR(C129="",D129="",E129=""),"",IF(OR(D129="Purchase Receipt",D129="Transfer In",D129="Ownership Adjustment Increase"),E129,IF(OR(D129="Transfer Out",D129="Ownership Adjustment Decrease",D129="Discard or Loss"),-E129,0))),"")</f>
        <v/>
      </c>
      <c r="K129" s="50">
        <f>IFERROR(IF(OR(C129="",D129="",E129=""),"",IF(OR(D129="Purchase Receipt",D129="Transfer In",D129="Ownership Adjustment Increase",D129="Return from Laundry",D129="Return to Storage"),E129,IF(OR(D129="Transfer Out",D129="Ownership Adjustment Decrease",D129="Send to Laundry",D129="Issue to Rooms or Operations"),-E129,0))),"")</f>
        <v/>
      </c>
      <c r="L129" s="30">
        <f>IFERROR(IF(OR(C129="",E129=""),"",E129*I129),"")</f>
        <v/>
      </c>
      <c r="M129" s="25" t="n"/>
      <c r="N129" s="25" t="n"/>
      <c r="O129" s="31">
        <f>IFERROR('Linen Inventory'!A129,"")</f>
        <v/>
      </c>
    </row>
    <row r="130">
      <c r="A130" s="28" t="n"/>
      <c r="B130" s="24" t="n"/>
      <c r="C130" s="24" t="n"/>
      <c r="D130" s="25" t="n"/>
      <c r="E130" s="49" t="n"/>
      <c r="F130" s="25" t="n"/>
      <c r="G130" s="25" t="n"/>
      <c r="H130" s="25" t="n"/>
      <c r="I130" s="26" t="n"/>
      <c r="J130" s="50">
        <f>IFERROR(IF(OR(C130="",D130="",E130=""),"",IF(OR(D130="Purchase Receipt",D130="Transfer In",D130="Ownership Adjustment Increase"),E130,IF(OR(D130="Transfer Out",D130="Ownership Adjustment Decrease",D130="Discard or Loss"),-E130,0))),"")</f>
        <v/>
      </c>
      <c r="K130" s="50">
        <f>IFERROR(IF(OR(C130="",D130="",E130=""),"",IF(OR(D130="Purchase Receipt",D130="Transfer In",D130="Ownership Adjustment Increase",D130="Return from Laundry",D130="Return to Storage"),E130,IF(OR(D130="Transfer Out",D130="Ownership Adjustment Decrease",D130="Send to Laundry",D130="Issue to Rooms or Operations"),-E130,0))),"")</f>
        <v/>
      </c>
      <c r="L130" s="30">
        <f>IFERROR(IF(OR(C130="",E130=""),"",E130*I130),"")</f>
        <v/>
      </c>
      <c r="M130" s="25" t="n"/>
      <c r="N130" s="25" t="n"/>
      <c r="O130" s="31">
        <f>IFERROR('Linen Inventory'!A130,"")</f>
        <v/>
      </c>
    </row>
    <row r="131">
      <c r="A131" s="28" t="n"/>
      <c r="B131" s="24" t="n"/>
      <c r="C131" s="24" t="n"/>
      <c r="D131" s="25" t="n"/>
      <c r="E131" s="49" t="n"/>
      <c r="F131" s="25" t="n"/>
      <c r="G131" s="25" t="n"/>
      <c r="H131" s="25" t="n"/>
      <c r="I131" s="26" t="n"/>
      <c r="J131" s="50">
        <f>IFERROR(IF(OR(C131="",D131="",E131=""),"",IF(OR(D131="Purchase Receipt",D131="Transfer In",D131="Ownership Adjustment Increase"),E131,IF(OR(D131="Transfer Out",D131="Ownership Adjustment Decrease",D131="Discard or Loss"),-E131,0))),"")</f>
        <v/>
      </c>
      <c r="K131" s="50">
        <f>IFERROR(IF(OR(C131="",D131="",E131=""),"",IF(OR(D131="Purchase Receipt",D131="Transfer In",D131="Ownership Adjustment Increase",D131="Return from Laundry",D131="Return to Storage"),E131,IF(OR(D131="Transfer Out",D131="Ownership Adjustment Decrease",D131="Send to Laundry",D131="Issue to Rooms or Operations"),-E131,0))),"")</f>
        <v/>
      </c>
      <c r="L131" s="30">
        <f>IFERROR(IF(OR(C131="",E131=""),"",E131*I131),"")</f>
        <v/>
      </c>
      <c r="M131" s="25" t="n"/>
      <c r="N131" s="25" t="n"/>
      <c r="O131" s="31">
        <f>IFERROR('Linen Inventory'!A131,"")</f>
        <v/>
      </c>
    </row>
    <row r="132">
      <c r="A132" s="28" t="n"/>
      <c r="B132" s="24" t="n"/>
      <c r="C132" s="24" t="n"/>
      <c r="D132" s="25" t="n"/>
      <c r="E132" s="49" t="n"/>
      <c r="F132" s="25" t="n"/>
      <c r="G132" s="25" t="n"/>
      <c r="H132" s="25" t="n"/>
      <c r="I132" s="26" t="n"/>
      <c r="J132" s="50">
        <f>IFERROR(IF(OR(C132="",D132="",E132=""),"",IF(OR(D132="Purchase Receipt",D132="Transfer In",D132="Ownership Adjustment Increase"),E132,IF(OR(D132="Transfer Out",D132="Ownership Adjustment Decrease",D132="Discard or Loss"),-E132,0))),"")</f>
        <v/>
      </c>
      <c r="K132" s="50">
        <f>IFERROR(IF(OR(C132="",D132="",E132=""),"",IF(OR(D132="Purchase Receipt",D132="Transfer In",D132="Ownership Adjustment Increase",D132="Return from Laundry",D132="Return to Storage"),E132,IF(OR(D132="Transfer Out",D132="Ownership Adjustment Decrease",D132="Send to Laundry",D132="Issue to Rooms or Operations"),-E132,0))),"")</f>
        <v/>
      </c>
      <c r="L132" s="30">
        <f>IFERROR(IF(OR(C132="",E132=""),"",E132*I132),"")</f>
        <v/>
      </c>
      <c r="M132" s="25" t="n"/>
      <c r="N132" s="25" t="n"/>
      <c r="O132" s="31">
        <f>IFERROR('Linen Inventory'!A132,"")</f>
        <v/>
      </c>
    </row>
    <row r="133">
      <c r="A133" s="28" t="n"/>
      <c r="B133" s="24" t="n"/>
      <c r="C133" s="24" t="n"/>
      <c r="D133" s="25" t="n"/>
      <c r="E133" s="49" t="n"/>
      <c r="F133" s="25" t="n"/>
      <c r="G133" s="25" t="n"/>
      <c r="H133" s="25" t="n"/>
      <c r="I133" s="26" t="n"/>
      <c r="J133" s="50">
        <f>IFERROR(IF(OR(C133="",D133="",E133=""),"",IF(OR(D133="Purchase Receipt",D133="Transfer In",D133="Ownership Adjustment Increase"),E133,IF(OR(D133="Transfer Out",D133="Ownership Adjustment Decrease",D133="Discard or Loss"),-E133,0))),"")</f>
        <v/>
      </c>
      <c r="K133" s="50">
        <f>IFERROR(IF(OR(C133="",D133="",E133=""),"",IF(OR(D133="Purchase Receipt",D133="Transfer In",D133="Ownership Adjustment Increase",D133="Return from Laundry",D133="Return to Storage"),E133,IF(OR(D133="Transfer Out",D133="Ownership Adjustment Decrease",D133="Send to Laundry",D133="Issue to Rooms or Operations"),-E133,0))),"")</f>
        <v/>
      </c>
      <c r="L133" s="30">
        <f>IFERROR(IF(OR(C133="",E133=""),"",E133*I133),"")</f>
        <v/>
      </c>
      <c r="M133" s="25" t="n"/>
      <c r="N133" s="25" t="n"/>
      <c r="O133" s="31">
        <f>IFERROR('Linen Inventory'!A133,"")</f>
        <v/>
      </c>
    </row>
    <row r="134">
      <c r="A134" s="28" t="n"/>
      <c r="B134" s="24" t="n"/>
      <c r="C134" s="24" t="n"/>
      <c r="D134" s="25" t="n"/>
      <c r="E134" s="49" t="n"/>
      <c r="F134" s="25" t="n"/>
      <c r="G134" s="25" t="n"/>
      <c r="H134" s="25" t="n"/>
      <c r="I134" s="26" t="n"/>
      <c r="J134" s="50">
        <f>IFERROR(IF(OR(C134="",D134="",E134=""),"",IF(OR(D134="Purchase Receipt",D134="Transfer In",D134="Ownership Adjustment Increase"),E134,IF(OR(D134="Transfer Out",D134="Ownership Adjustment Decrease",D134="Discard or Loss"),-E134,0))),"")</f>
        <v/>
      </c>
      <c r="K134" s="50">
        <f>IFERROR(IF(OR(C134="",D134="",E134=""),"",IF(OR(D134="Purchase Receipt",D134="Transfer In",D134="Ownership Adjustment Increase",D134="Return from Laundry",D134="Return to Storage"),E134,IF(OR(D134="Transfer Out",D134="Ownership Adjustment Decrease",D134="Send to Laundry",D134="Issue to Rooms or Operations"),-E134,0))),"")</f>
        <v/>
      </c>
      <c r="L134" s="30">
        <f>IFERROR(IF(OR(C134="",E134=""),"",E134*I134),"")</f>
        <v/>
      </c>
      <c r="M134" s="25" t="n"/>
      <c r="N134" s="25" t="n"/>
      <c r="O134" s="31">
        <f>IFERROR('Linen Inventory'!A134,"")</f>
        <v/>
      </c>
    </row>
    <row r="135">
      <c r="A135" s="28" t="n"/>
      <c r="B135" s="24" t="n"/>
      <c r="C135" s="24" t="n"/>
      <c r="D135" s="25" t="n"/>
      <c r="E135" s="49" t="n"/>
      <c r="F135" s="25" t="n"/>
      <c r="G135" s="25" t="n"/>
      <c r="H135" s="25" t="n"/>
      <c r="I135" s="26" t="n"/>
      <c r="J135" s="50">
        <f>IFERROR(IF(OR(C135="",D135="",E135=""),"",IF(OR(D135="Purchase Receipt",D135="Transfer In",D135="Ownership Adjustment Increase"),E135,IF(OR(D135="Transfer Out",D135="Ownership Adjustment Decrease",D135="Discard or Loss"),-E135,0))),"")</f>
        <v/>
      </c>
      <c r="K135" s="50">
        <f>IFERROR(IF(OR(C135="",D135="",E135=""),"",IF(OR(D135="Purchase Receipt",D135="Transfer In",D135="Ownership Adjustment Increase",D135="Return from Laundry",D135="Return to Storage"),E135,IF(OR(D135="Transfer Out",D135="Ownership Adjustment Decrease",D135="Send to Laundry",D135="Issue to Rooms or Operations"),-E135,0))),"")</f>
        <v/>
      </c>
      <c r="L135" s="30">
        <f>IFERROR(IF(OR(C135="",E135=""),"",E135*I135),"")</f>
        <v/>
      </c>
      <c r="M135" s="25" t="n"/>
      <c r="N135" s="25" t="n"/>
      <c r="O135" s="31">
        <f>IFERROR('Linen Inventory'!A135,"")</f>
        <v/>
      </c>
    </row>
    <row r="136">
      <c r="A136" s="28" t="n"/>
      <c r="B136" s="24" t="n"/>
      <c r="C136" s="24" t="n"/>
      <c r="D136" s="25" t="n"/>
      <c r="E136" s="49" t="n"/>
      <c r="F136" s="25" t="n"/>
      <c r="G136" s="25" t="n"/>
      <c r="H136" s="25" t="n"/>
      <c r="I136" s="26" t="n"/>
      <c r="J136" s="50">
        <f>IFERROR(IF(OR(C136="",D136="",E136=""),"",IF(OR(D136="Purchase Receipt",D136="Transfer In",D136="Ownership Adjustment Increase"),E136,IF(OR(D136="Transfer Out",D136="Ownership Adjustment Decrease",D136="Discard or Loss"),-E136,0))),"")</f>
        <v/>
      </c>
      <c r="K136" s="50">
        <f>IFERROR(IF(OR(C136="",D136="",E136=""),"",IF(OR(D136="Purchase Receipt",D136="Transfer In",D136="Ownership Adjustment Increase",D136="Return from Laundry",D136="Return to Storage"),E136,IF(OR(D136="Transfer Out",D136="Ownership Adjustment Decrease",D136="Send to Laundry",D136="Issue to Rooms or Operations"),-E136,0))),"")</f>
        <v/>
      </c>
      <c r="L136" s="30">
        <f>IFERROR(IF(OR(C136="",E136=""),"",E136*I136),"")</f>
        <v/>
      </c>
      <c r="M136" s="25" t="n"/>
      <c r="N136" s="25" t="n"/>
      <c r="O136" s="31">
        <f>IFERROR('Linen Inventory'!A136,"")</f>
        <v/>
      </c>
    </row>
    <row r="137">
      <c r="A137" s="28" t="n"/>
      <c r="B137" s="24" t="n"/>
      <c r="C137" s="24" t="n"/>
      <c r="D137" s="25" t="n"/>
      <c r="E137" s="49" t="n"/>
      <c r="F137" s="25" t="n"/>
      <c r="G137" s="25" t="n"/>
      <c r="H137" s="25" t="n"/>
      <c r="I137" s="26" t="n"/>
      <c r="J137" s="50">
        <f>IFERROR(IF(OR(C137="",D137="",E137=""),"",IF(OR(D137="Purchase Receipt",D137="Transfer In",D137="Ownership Adjustment Increase"),E137,IF(OR(D137="Transfer Out",D137="Ownership Adjustment Decrease",D137="Discard or Loss"),-E137,0))),"")</f>
        <v/>
      </c>
      <c r="K137" s="50">
        <f>IFERROR(IF(OR(C137="",D137="",E137=""),"",IF(OR(D137="Purchase Receipt",D137="Transfer In",D137="Ownership Adjustment Increase",D137="Return from Laundry",D137="Return to Storage"),E137,IF(OR(D137="Transfer Out",D137="Ownership Adjustment Decrease",D137="Send to Laundry",D137="Issue to Rooms or Operations"),-E137,0))),"")</f>
        <v/>
      </c>
      <c r="L137" s="30">
        <f>IFERROR(IF(OR(C137="",E137=""),"",E137*I137),"")</f>
        <v/>
      </c>
      <c r="M137" s="25" t="n"/>
      <c r="N137" s="25" t="n"/>
      <c r="O137" s="31">
        <f>IFERROR('Linen Inventory'!A137,"")</f>
        <v/>
      </c>
    </row>
    <row r="138">
      <c r="A138" s="28" t="n"/>
      <c r="B138" s="24" t="n"/>
      <c r="C138" s="24" t="n"/>
      <c r="D138" s="25" t="n"/>
      <c r="E138" s="49" t="n"/>
      <c r="F138" s="25" t="n"/>
      <c r="G138" s="25" t="n"/>
      <c r="H138" s="25" t="n"/>
      <c r="I138" s="26" t="n"/>
      <c r="J138" s="50">
        <f>IFERROR(IF(OR(C138="",D138="",E138=""),"",IF(OR(D138="Purchase Receipt",D138="Transfer In",D138="Ownership Adjustment Increase"),E138,IF(OR(D138="Transfer Out",D138="Ownership Adjustment Decrease",D138="Discard or Loss"),-E138,0))),"")</f>
        <v/>
      </c>
      <c r="K138" s="50">
        <f>IFERROR(IF(OR(C138="",D138="",E138=""),"",IF(OR(D138="Purchase Receipt",D138="Transfer In",D138="Ownership Adjustment Increase",D138="Return from Laundry",D138="Return to Storage"),E138,IF(OR(D138="Transfer Out",D138="Ownership Adjustment Decrease",D138="Send to Laundry",D138="Issue to Rooms or Operations"),-E138,0))),"")</f>
        <v/>
      </c>
      <c r="L138" s="30">
        <f>IFERROR(IF(OR(C138="",E138=""),"",E138*I138),"")</f>
        <v/>
      </c>
      <c r="M138" s="25" t="n"/>
      <c r="N138" s="25" t="n"/>
      <c r="O138" s="31">
        <f>IFERROR('Linen Inventory'!A138,"")</f>
        <v/>
      </c>
    </row>
    <row r="139">
      <c r="A139" s="28" t="n"/>
      <c r="B139" s="24" t="n"/>
      <c r="C139" s="24" t="n"/>
      <c r="D139" s="25" t="n"/>
      <c r="E139" s="49" t="n"/>
      <c r="F139" s="25" t="n"/>
      <c r="G139" s="25" t="n"/>
      <c r="H139" s="25" t="n"/>
      <c r="I139" s="26" t="n"/>
      <c r="J139" s="50">
        <f>IFERROR(IF(OR(C139="",D139="",E139=""),"",IF(OR(D139="Purchase Receipt",D139="Transfer In",D139="Ownership Adjustment Increase"),E139,IF(OR(D139="Transfer Out",D139="Ownership Adjustment Decrease",D139="Discard or Loss"),-E139,0))),"")</f>
        <v/>
      </c>
      <c r="K139" s="50">
        <f>IFERROR(IF(OR(C139="",D139="",E139=""),"",IF(OR(D139="Purchase Receipt",D139="Transfer In",D139="Ownership Adjustment Increase",D139="Return from Laundry",D139="Return to Storage"),E139,IF(OR(D139="Transfer Out",D139="Ownership Adjustment Decrease",D139="Send to Laundry",D139="Issue to Rooms or Operations"),-E139,0))),"")</f>
        <v/>
      </c>
      <c r="L139" s="30">
        <f>IFERROR(IF(OR(C139="",E139=""),"",E139*I139),"")</f>
        <v/>
      </c>
      <c r="M139" s="25" t="n"/>
      <c r="N139" s="25" t="n"/>
      <c r="O139" s="31">
        <f>IFERROR('Linen Inventory'!A139,"")</f>
        <v/>
      </c>
    </row>
    <row r="140">
      <c r="A140" s="28" t="n"/>
      <c r="B140" s="24" t="n"/>
      <c r="C140" s="24" t="n"/>
      <c r="D140" s="25" t="n"/>
      <c r="E140" s="49" t="n"/>
      <c r="F140" s="25" t="n"/>
      <c r="G140" s="25" t="n"/>
      <c r="H140" s="25" t="n"/>
      <c r="I140" s="26" t="n"/>
      <c r="J140" s="50">
        <f>IFERROR(IF(OR(C140="",D140="",E140=""),"",IF(OR(D140="Purchase Receipt",D140="Transfer In",D140="Ownership Adjustment Increase"),E140,IF(OR(D140="Transfer Out",D140="Ownership Adjustment Decrease",D140="Discard or Loss"),-E140,0))),"")</f>
        <v/>
      </c>
      <c r="K140" s="50">
        <f>IFERROR(IF(OR(C140="",D140="",E140=""),"",IF(OR(D140="Purchase Receipt",D140="Transfer In",D140="Ownership Adjustment Increase",D140="Return from Laundry",D140="Return to Storage"),E140,IF(OR(D140="Transfer Out",D140="Ownership Adjustment Decrease",D140="Send to Laundry",D140="Issue to Rooms or Operations"),-E140,0))),"")</f>
        <v/>
      </c>
      <c r="L140" s="30">
        <f>IFERROR(IF(OR(C140="",E140=""),"",E140*I140),"")</f>
        <v/>
      </c>
      <c r="M140" s="25" t="n"/>
      <c r="N140" s="25" t="n"/>
      <c r="O140" s="31">
        <f>IFERROR('Linen Inventory'!A140,"")</f>
        <v/>
      </c>
    </row>
    <row r="141">
      <c r="A141" s="28" t="n"/>
      <c r="B141" s="24" t="n"/>
      <c r="C141" s="24" t="n"/>
      <c r="D141" s="25" t="n"/>
      <c r="E141" s="49" t="n"/>
      <c r="F141" s="25" t="n"/>
      <c r="G141" s="25" t="n"/>
      <c r="H141" s="25" t="n"/>
      <c r="I141" s="26" t="n"/>
      <c r="J141" s="50">
        <f>IFERROR(IF(OR(C141="",D141="",E141=""),"",IF(OR(D141="Purchase Receipt",D141="Transfer In",D141="Ownership Adjustment Increase"),E141,IF(OR(D141="Transfer Out",D141="Ownership Adjustment Decrease",D141="Discard or Loss"),-E141,0))),"")</f>
        <v/>
      </c>
      <c r="K141" s="50">
        <f>IFERROR(IF(OR(C141="",D141="",E141=""),"",IF(OR(D141="Purchase Receipt",D141="Transfer In",D141="Ownership Adjustment Increase",D141="Return from Laundry",D141="Return to Storage"),E141,IF(OR(D141="Transfer Out",D141="Ownership Adjustment Decrease",D141="Send to Laundry",D141="Issue to Rooms or Operations"),-E141,0))),"")</f>
        <v/>
      </c>
      <c r="L141" s="30">
        <f>IFERROR(IF(OR(C141="",E141=""),"",E141*I141),"")</f>
        <v/>
      </c>
      <c r="M141" s="25" t="n"/>
      <c r="N141" s="25" t="n"/>
      <c r="O141" s="31">
        <f>IFERROR('Linen Inventory'!A141,"")</f>
        <v/>
      </c>
    </row>
    <row r="142">
      <c r="A142" s="28" t="n"/>
      <c r="B142" s="24" t="n"/>
      <c r="C142" s="24" t="n"/>
      <c r="D142" s="25" t="n"/>
      <c r="E142" s="49" t="n"/>
      <c r="F142" s="25" t="n"/>
      <c r="G142" s="25" t="n"/>
      <c r="H142" s="25" t="n"/>
      <c r="I142" s="26" t="n"/>
      <c r="J142" s="50">
        <f>IFERROR(IF(OR(C142="",D142="",E142=""),"",IF(OR(D142="Purchase Receipt",D142="Transfer In",D142="Ownership Adjustment Increase"),E142,IF(OR(D142="Transfer Out",D142="Ownership Adjustment Decrease",D142="Discard or Loss"),-E142,0))),"")</f>
        <v/>
      </c>
      <c r="K142" s="50">
        <f>IFERROR(IF(OR(C142="",D142="",E142=""),"",IF(OR(D142="Purchase Receipt",D142="Transfer In",D142="Ownership Adjustment Increase",D142="Return from Laundry",D142="Return to Storage"),E142,IF(OR(D142="Transfer Out",D142="Ownership Adjustment Decrease",D142="Send to Laundry",D142="Issue to Rooms or Operations"),-E142,0))),"")</f>
        <v/>
      </c>
      <c r="L142" s="30">
        <f>IFERROR(IF(OR(C142="",E142=""),"",E142*I142),"")</f>
        <v/>
      </c>
      <c r="M142" s="25" t="n"/>
      <c r="N142" s="25" t="n"/>
      <c r="O142" s="31">
        <f>IFERROR('Linen Inventory'!A142,"")</f>
        <v/>
      </c>
    </row>
    <row r="143">
      <c r="A143" s="28" t="n"/>
      <c r="B143" s="24" t="n"/>
      <c r="C143" s="24" t="n"/>
      <c r="D143" s="25" t="n"/>
      <c r="E143" s="49" t="n"/>
      <c r="F143" s="25" t="n"/>
      <c r="G143" s="25" t="n"/>
      <c r="H143" s="25" t="n"/>
      <c r="I143" s="26" t="n"/>
      <c r="J143" s="50">
        <f>IFERROR(IF(OR(C143="",D143="",E143=""),"",IF(OR(D143="Purchase Receipt",D143="Transfer In",D143="Ownership Adjustment Increase"),E143,IF(OR(D143="Transfer Out",D143="Ownership Adjustment Decrease",D143="Discard or Loss"),-E143,0))),"")</f>
        <v/>
      </c>
      <c r="K143" s="50">
        <f>IFERROR(IF(OR(C143="",D143="",E143=""),"",IF(OR(D143="Purchase Receipt",D143="Transfer In",D143="Ownership Adjustment Increase",D143="Return from Laundry",D143="Return to Storage"),E143,IF(OR(D143="Transfer Out",D143="Ownership Adjustment Decrease",D143="Send to Laundry",D143="Issue to Rooms or Operations"),-E143,0))),"")</f>
        <v/>
      </c>
      <c r="L143" s="30">
        <f>IFERROR(IF(OR(C143="",E143=""),"",E143*I143),"")</f>
        <v/>
      </c>
      <c r="M143" s="25" t="n"/>
      <c r="N143" s="25" t="n"/>
      <c r="O143" s="31">
        <f>IFERROR('Linen Inventory'!A143,"")</f>
        <v/>
      </c>
    </row>
    <row r="144">
      <c r="A144" s="28" t="n"/>
      <c r="B144" s="24" t="n"/>
      <c r="C144" s="24" t="n"/>
      <c r="D144" s="25" t="n"/>
      <c r="E144" s="49" t="n"/>
      <c r="F144" s="25" t="n"/>
      <c r="G144" s="25" t="n"/>
      <c r="H144" s="25" t="n"/>
      <c r="I144" s="26" t="n"/>
      <c r="J144" s="50">
        <f>IFERROR(IF(OR(C144="",D144="",E144=""),"",IF(OR(D144="Purchase Receipt",D144="Transfer In",D144="Ownership Adjustment Increase"),E144,IF(OR(D144="Transfer Out",D144="Ownership Adjustment Decrease",D144="Discard or Loss"),-E144,0))),"")</f>
        <v/>
      </c>
      <c r="K144" s="50">
        <f>IFERROR(IF(OR(C144="",D144="",E144=""),"",IF(OR(D144="Purchase Receipt",D144="Transfer In",D144="Ownership Adjustment Increase",D144="Return from Laundry",D144="Return to Storage"),E144,IF(OR(D144="Transfer Out",D144="Ownership Adjustment Decrease",D144="Send to Laundry",D144="Issue to Rooms or Operations"),-E144,0))),"")</f>
        <v/>
      </c>
      <c r="L144" s="30">
        <f>IFERROR(IF(OR(C144="",E144=""),"",E144*I144),"")</f>
        <v/>
      </c>
      <c r="M144" s="25" t="n"/>
      <c r="N144" s="25" t="n"/>
      <c r="O144" s="31">
        <f>IFERROR('Linen Inventory'!A144,"")</f>
        <v/>
      </c>
    </row>
    <row r="145">
      <c r="A145" s="28" t="n"/>
      <c r="B145" s="24" t="n"/>
      <c r="C145" s="24" t="n"/>
      <c r="D145" s="25" t="n"/>
      <c r="E145" s="49" t="n"/>
      <c r="F145" s="25" t="n"/>
      <c r="G145" s="25" t="n"/>
      <c r="H145" s="25" t="n"/>
      <c r="I145" s="26" t="n"/>
      <c r="J145" s="50">
        <f>IFERROR(IF(OR(C145="",D145="",E145=""),"",IF(OR(D145="Purchase Receipt",D145="Transfer In",D145="Ownership Adjustment Increase"),E145,IF(OR(D145="Transfer Out",D145="Ownership Adjustment Decrease",D145="Discard or Loss"),-E145,0))),"")</f>
        <v/>
      </c>
      <c r="K145" s="50">
        <f>IFERROR(IF(OR(C145="",D145="",E145=""),"",IF(OR(D145="Purchase Receipt",D145="Transfer In",D145="Ownership Adjustment Increase",D145="Return from Laundry",D145="Return to Storage"),E145,IF(OR(D145="Transfer Out",D145="Ownership Adjustment Decrease",D145="Send to Laundry",D145="Issue to Rooms or Operations"),-E145,0))),"")</f>
        <v/>
      </c>
      <c r="L145" s="30">
        <f>IFERROR(IF(OR(C145="",E145=""),"",E145*I145),"")</f>
        <v/>
      </c>
      <c r="M145" s="25" t="n"/>
      <c r="N145" s="25" t="n"/>
      <c r="O145" s="31">
        <f>IFERROR('Linen Inventory'!A145,"")</f>
        <v/>
      </c>
    </row>
    <row r="146">
      <c r="A146" s="28" t="n"/>
      <c r="B146" s="24" t="n"/>
      <c r="C146" s="24" t="n"/>
      <c r="D146" s="25" t="n"/>
      <c r="E146" s="49" t="n"/>
      <c r="F146" s="25" t="n"/>
      <c r="G146" s="25" t="n"/>
      <c r="H146" s="25" t="n"/>
      <c r="I146" s="26" t="n"/>
      <c r="J146" s="50">
        <f>IFERROR(IF(OR(C146="",D146="",E146=""),"",IF(OR(D146="Purchase Receipt",D146="Transfer In",D146="Ownership Adjustment Increase"),E146,IF(OR(D146="Transfer Out",D146="Ownership Adjustment Decrease",D146="Discard or Loss"),-E146,0))),"")</f>
        <v/>
      </c>
      <c r="K146" s="50">
        <f>IFERROR(IF(OR(C146="",D146="",E146=""),"",IF(OR(D146="Purchase Receipt",D146="Transfer In",D146="Ownership Adjustment Increase",D146="Return from Laundry",D146="Return to Storage"),E146,IF(OR(D146="Transfer Out",D146="Ownership Adjustment Decrease",D146="Send to Laundry",D146="Issue to Rooms or Operations"),-E146,0))),"")</f>
        <v/>
      </c>
      <c r="L146" s="30">
        <f>IFERROR(IF(OR(C146="",E146=""),"",E146*I146),"")</f>
        <v/>
      </c>
      <c r="M146" s="25" t="n"/>
      <c r="N146" s="25" t="n"/>
      <c r="O146" s="31">
        <f>IFERROR('Linen Inventory'!A146,"")</f>
        <v/>
      </c>
    </row>
    <row r="147">
      <c r="A147" s="28" t="n"/>
      <c r="B147" s="24" t="n"/>
      <c r="C147" s="24" t="n"/>
      <c r="D147" s="25" t="n"/>
      <c r="E147" s="49" t="n"/>
      <c r="F147" s="25" t="n"/>
      <c r="G147" s="25" t="n"/>
      <c r="H147" s="25" t="n"/>
      <c r="I147" s="26" t="n"/>
      <c r="J147" s="50">
        <f>IFERROR(IF(OR(C147="",D147="",E147=""),"",IF(OR(D147="Purchase Receipt",D147="Transfer In",D147="Ownership Adjustment Increase"),E147,IF(OR(D147="Transfer Out",D147="Ownership Adjustment Decrease",D147="Discard or Loss"),-E147,0))),"")</f>
        <v/>
      </c>
      <c r="K147" s="50">
        <f>IFERROR(IF(OR(C147="",D147="",E147=""),"",IF(OR(D147="Purchase Receipt",D147="Transfer In",D147="Ownership Adjustment Increase",D147="Return from Laundry",D147="Return to Storage"),E147,IF(OR(D147="Transfer Out",D147="Ownership Adjustment Decrease",D147="Send to Laundry",D147="Issue to Rooms or Operations"),-E147,0))),"")</f>
        <v/>
      </c>
      <c r="L147" s="30">
        <f>IFERROR(IF(OR(C147="",E147=""),"",E147*I147),"")</f>
        <v/>
      </c>
      <c r="M147" s="25" t="n"/>
      <c r="N147" s="25" t="n"/>
      <c r="O147" s="31">
        <f>IFERROR('Linen Inventory'!A147,"")</f>
        <v/>
      </c>
    </row>
    <row r="148">
      <c r="A148" s="28" t="n"/>
      <c r="B148" s="24" t="n"/>
      <c r="C148" s="24" t="n"/>
      <c r="D148" s="25" t="n"/>
      <c r="E148" s="49" t="n"/>
      <c r="F148" s="25" t="n"/>
      <c r="G148" s="25" t="n"/>
      <c r="H148" s="25" t="n"/>
      <c r="I148" s="26" t="n"/>
      <c r="J148" s="50">
        <f>IFERROR(IF(OR(C148="",D148="",E148=""),"",IF(OR(D148="Purchase Receipt",D148="Transfer In",D148="Ownership Adjustment Increase"),E148,IF(OR(D148="Transfer Out",D148="Ownership Adjustment Decrease",D148="Discard or Loss"),-E148,0))),"")</f>
        <v/>
      </c>
      <c r="K148" s="50">
        <f>IFERROR(IF(OR(C148="",D148="",E148=""),"",IF(OR(D148="Purchase Receipt",D148="Transfer In",D148="Ownership Adjustment Increase",D148="Return from Laundry",D148="Return to Storage"),E148,IF(OR(D148="Transfer Out",D148="Ownership Adjustment Decrease",D148="Send to Laundry",D148="Issue to Rooms or Operations"),-E148,0))),"")</f>
        <v/>
      </c>
      <c r="L148" s="30">
        <f>IFERROR(IF(OR(C148="",E148=""),"",E148*I148),"")</f>
        <v/>
      </c>
      <c r="M148" s="25" t="n"/>
      <c r="N148" s="25" t="n"/>
      <c r="O148" s="31">
        <f>IFERROR('Linen Inventory'!A148,"")</f>
        <v/>
      </c>
    </row>
    <row r="149">
      <c r="A149" s="28" t="n"/>
      <c r="B149" s="24" t="n"/>
      <c r="C149" s="24" t="n"/>
      <c r="D149" s="25" t="n"/>
      <c r="E149" s="49" t="n"/>
      <c r="F149" s="25" t="n"/>
      <c r="G149" s="25" t="n"/>
      <c r="H149" s="25" t="n"/>
      <c r="I149" s="26" t="n"/>
      <c r="J149" s="50">
        <f>IFERROR(IF(OR(C149="",D149="",E149=""),"",IF(OR(D149="Purchase Receipt",D149="Transfer In",D149="Ownership Adjustment Increase"),E149,IF(OR(D149="Transfer Out",D149="Ownership Adjustment Decrease",D149="Discard or Loss"),-E149,0))),"")</f>
        <v/>
      </c>
      <c r="K149" s="50">
        <f>IFERROR(IF(OR(C149="",D149="",E149=""),"",IF(OR(D149="Purchase Receipt",D149="Transfer In",D149="Ownership Adjustment Increase",D149="Return from Laundry",D149="Return to Storage"),E149,IF(OR(D149="Transfer Out",D149="Ownership Adjustment Decrease",D149="Send to Laundry",D149="Issue to Rooms or Operations"),-E149,0))),"")</f>
        <v/>
      </c>
      <c r="L149" s="30">
        <f>IFERROR(IF(OR(C149="",E149=""),"",E149*I149),"")</f>
        <v/>
      </c>
      <c r="M149" s="25" t="n"/>
      <c r="N149" s="25" t="n"/>
      <c r="O149" s="31">
        <f>IFERROR('Linen Inventory'!A149,"")</f>
        <v/>
      </c>
    </row>
    <row r="150">
      <c r="A150" s="28" t="n"/>
      <c r="B150" s="24" t="n"/>
      <c r="C150" s="24" t="n"/>
      <c r="D150" s="25" t="n"/>
      <c r="E150" s="49" t="n"/>
      <c r="F150" s="25" t="n"/>
      <c r="G150" s="25" t="n"/>
      <c r="H150" s="25" t="n"/>
      <c r="I150" s="26" t="n"/>
      <c r="J150" s="50">
        <f>IFERROR(IF(OR(C150="",D150="",E150=""),"",IF(OR(D150="Purchase Receipt",D150="Transfer In",D150="Ownership Adjustment Increase"),E150,IF(OR(D150="Transfer Out",D150="Ownership Adjustment Decrease",D150="Discard or Loss"),-E150,0))),"")</f>
        <v/>
      </c>
      <c r="K150" s="50">
        <f>IFERROR(IF(OR(C150="",D150="",E150=""),"",IF(OR(D150="Purchase Receipt",D150="Transfer In",D150="Ownership Adjustment Increase",D150="Return from Laundry",D150="Return to Storage"),E150,IF(OR(D150="Transfer Out",D150="Ownership Adjustment Decrease",D150="Send to Laundry",D150="Issue to Rooms or Operations"),-E150,0))),"")</f>
        <v/>
      </c>
      <c r="L150" s="30">
        <f>IFERROR(IF(OR(C150="",E150=""),"",E150*I150),"")</f>
        <v/>
      </c>
      <c r="M150" s="25" t="n"/>
      <c r="N150" s="25" t="n"/>
      <c r="O150" s="31">
        <f>IFERROR('Linen Inventory'!A150,"")</f>
        <v/>
      </c>
    </row>
    <row r="151">
      <c r="A151" s="28" t="n"/>
      <c r="B151" s="24" t="n"/>
      <c r="C151" s="24" t="n"/>
      <c r="D151" s="25" t="n"/>
      <c r="E151" s="49" t="n"/>
      <c r="F151" s="25" t="n"/>
      <c r="G151" s="25" t="n"/>
      <c r="H151" s="25" t="n"/>
      <c r="I151" s="26" t="n"/>
      <c r="J151" s="50">
        <f>IFERROR(IF(OR(C151="",D151="",E151=""),"",IF(OR(D151="Purchase Receipt",D151="Transfer In",D151="Ownership Adjustment Increase"),E151,IF(OR(D151="Transfer Out",D151="Ownership Adjustment Decrease",D151="Discard or Loss"),-E151,0))),"")</f>
        <v/>
      </c>
      <c r="K151" s="50">
        <f>IFERROR(IF(OR(C151="",D151="",E151=""),"",IF(OR(D151="Purchase Receipt",D151="Transfer In",D151="Ownership Adjustment Increase",D151="Return from Laundry",D151="Return to Storage"),E151,IF(OR(D151="Transfer Out",D151="Ownership Adjustment Decrease",D151="Send to Laundry",D151="Issue to Rooms or Operations"),-E151,0))),"")</f>
        <v/>
      </c>
      <c r="L151" s="30">
        <f>IFERROR(IF(OR(C151="",E151=""),"",E151*I151),"")</f>
        <v/>
      </c>
      <c r="M151" s="25" t="n"/>
      <c r="N151" s="25" t="n"/>
      <c r="O151" s="31">
        <f>IFERROR('Linen Inventory'!A151,"")</f>
        <v/>
      </c>
    </row>
    <row r="152">
      <c r="A152" s="28" t="n"/>
      <c r="B152" s="24" t="n"/>
      <c r="C152" s="24" t="n"/>
      <c r="D152" s="25" t="n"/>
      <c r="E152" s="49" t="n"/>
      <c r="F152" s="25" t="n"/>
      <c r="G152" s="25" t="n"/>
      <c r="H152" s="25" t="n"/>
      <c r="I152" s="26" t="n"/>
      <c r="J152" s="50">
        <f>IFERROR(IF(OR(C152="",D152="",E152=""),"",IF(OR(D152="Purchase Receipt",D152="Transfer In",D152="Ownership Adjustment Increase"),E152,IF(OR(D152="Transfer Out",D152="Ownership Adjustment Decrease",D152="Discard or Loss"),-E152,0))),"")</f>
        <v/>
      </c>
      <c r="K152" s="50">
        <f>IFERROR(IF(OR(C152="",D152="",E152=""),"",IF(OR(D152="Purchase Receipt",D152="Transfer In",D152="Ownership Adjustment Increase",D152="Return from Laundry",D152="Return to Storage"),E152,IF(OR(D152="Transfer Out",D152="Ownership Adjustment Decrease",D152="Send to Laundry",D152="Issue to Rooms or Operations"),-E152,0))),"")</f>
        <v/>
      </c>
      <c r="L152" s="30">
        <f>IFERROR(IF(OR(C152="",E152=""),"",E152*I152),"")</f>
        <v/>
      </c>
      <c r="M152" s="25" t="n"/>
      <c r="N152" s="25" t="n"/>
      <c r="O152" s="31">
        <f>IFERROR('Linen Inventory'!A152,"")</f>
        <v/>
      </c>
    </row>
    <row r="153">
      <c r="A153" s="28" t="n"/>
      <c r="B153" s="24" t="n"/>
      <c r="C153" s="24" t="n"/>
      <c r="D153" s="25" t="n"/>
      <c r="E153" s="49" t="n"/>
      <c r="F153" s="25" t="n"/>
      <c r="G153" s="25" t="n"/>
      <c r="H153" s="25" t="n"/>
      <c r="I153" s="26" t="n"/>
      <c r="J153" s="50">
        <f>IFERROR(IF(OR(C153="",D153="",E153=""),"",IF(OR(D153="Purchase Receipt",D153="Transfer In",D153="Ownership Adjustment Increase"),E153,IF(OR(D153="Transfer Out",D153="Ownership Adjustment Decrease",D153="Discard or Loss"),-E153,0))),"")</f>
        <v/>
      </c>
      <c r="K153" s="50">
        <f>IFERROR(IF(OR(C153="",D153="",E153=""),"",IF(OR(D153="Purchase Receipt",D153="Transfer In",D153="Ownership Adjustment Increase",D153="Return from Laundry",D153="Return to Storage"),E153,IF(OR(D153="Transfer Out",D153="Ownership Adjustment Decrease",D153="Send to Laundry",D153="Issue to Rooms or Operations"),-E153,0))),"")</f>
        <v/>
      </c>
      <c r="L153" s="30">
        <f>IFERROR(IF(OR(C153="",E153=""),"",E153*I153),"")</f>
        <v/>
      </c>
      <c r="M153" s="25" t="n"/>
      <c r="N153" s="25" t="n"/>
      <c r="O153" s="31">
        <f>IFERROR('Linen Inventory'!A153,"")</f>
        <v/>
      </c>
    </row>
    <row r="154">
      <c r="A154" s="28" t="n"/>
      <c r="B154" s="24" t="n"/>
      <c r="C154" s="24" t="n"/>
      <c r="D154" s="25" t="n"/>
      <c r="E154" s="49" t="n"/>
      <c r="F154" s="25" t="n"/>
      <c r="G154" s="25" t="n"/>
      <c r="H154" s="25" t="n"/>
      <c r="I154" s="26" t="n"/>
      <c r="J154" s="50">
        <f>IFERROR(IF(OR(C154="",D154="",E154=""),"",IF(OR(D154="Purchase Receipt",D154="Transfer In",D154="Ownership Adjustment Increase"),E154,IF(OR(D154="Transfer Out",D154="Ownership Adjustment Decrease",D154="Discard or Loss"),-E154,0))),"")</f>
        <v/>
      </c>
      <c r="K154" s="50">
        <f>IFERROR(IF(OR(C154="",D154="",E154=""),"",IF(OR(D154="Purchase Receipt",D154="Transfer In",D154="Ownership Adjustment Increase",D154="Return from Laundry",D154="Return to Storage"),E154,IF(OR(D154="Transfer Out",D154="Ownership Adjustment Decrease",D154="Send to Laundry",D154="Issue to Rooms or Operations"),-E154,0))),"")</f>
        <v/>
      </c>
      <c r="L154" s="30">
        <f>IFERROR(IF(OR(C154="",E154=""),"",E154*I154),"")</f>
        <v/>
      </c>
      <c r="M154" s="25" t="n"/>
      <c r="N154" s="25" t="n"/>
      <c r="O154" s="31">
        <f>IFERROR('Linen Inventory'!A154,"")</f>
        <v/>
      </c>
    </row>
    <row r="155">
      <c r="A155" s="28" t="n"/>
      <c r="B155" s="24" t="n"/>
      <c r="C155" s="24" t="n"/>
      <c r="D155" s="25" t="n"/>
      <c r="E155" s="49" t="n"/>
      <c r="F155" s="25" t="n"/>
      <c r="G155" s="25" t="n"/>
      <c r="H155" s="25" t="n"/>
      <c r="I155" s="26" t="n"/>
      <c r="J155" s="50">
        <f>IFERROR(IF(OR(C155="",D155="",E155=""),"",IF(OR(D155="Purchase Receipt",D155="Transfer In",D155="Ownership Adjustment Increase"),E155,IF(OR(D155="Transfer Out",D155="Ownership Adjustment Decrease",D155="Discard or Loss"),-E155,0))),"")</f>
        <v/>
      </c>
      <c r="K155" s="50">
        <f>IFERROR(IF(OR(C155="",D155="",E155=""),"",IF(OR(D155="Purchase Receipt",D155="Transfer In",D155="Ownership Adjustment Increase",D155="Return from Laundry",D155="Return to Storage"),E155,IF(OR(D155="Transfer Out",D155="Ownership Adjustment Decrease",D155="Send to Laundry",D155="Issue to Rooms or Operations"),-E155,0))),"")</f>
        <v/>
      </c>
      <c r="L155" s="30">
        <f>IFERROR(IF(OR(C155="",E155=""),"",E155*I155),"")</f>
        <v/>
      </c>
      <c r="M155" s="25" t="n"/>
      <c r="N155" s="25" t="n"/>
      <c r="O155" s="31">
        <f>IFERROR('Linen Inventory'!A155,"")</f>
        <v/>
      </c>
    </row>
    <row r="156">
      <c r="A156" s="28" t="n"/>
      <c r="B156" s="24" t="n"/>
      <c r="C156" s="24" t="n"/>
      <c r="D156" s="25" t="n"/>
      <c r="E156" s="49" t="n"/>
      <c r="F156" s="25" t="n"/>
      <c r="G156" s="25" t="n"/>
      <c r="H156" s="25" t="n"/>
      <c r="I156" s="26" t="n"/>
      <c r="J156" s="50">
        <f>IFERROR(IF(OR(C156="",D156="",E156=""),"",IF(OR(D156="Purchase Receipt",D156="Transfer In",D156="Ownership Adjustment Increase"),E156,IF(OR(D156="Transfer Out",D156="Ownership Adjustment Decrease",D156="Discard or Loss"),-E156,0))),"")</f>
        <v/>
      </c>
      <c r="K156" s="50">
        <f>IFERROR(IF(OR(C156="",D156="",E156=""),"",IF(OR(D156="Purchase Receipt",D156="Transfer In",D156="Ownership Adjustment Increase",D156="Return from Laundry",D156="Return to Storage"),E156,IF(OR(D156="Transfer Out",D156="Ownership Adjustment Decrease",D156="Send to Laundry",D156="Issue to Rooms or Operations"),-E156,0))),"")</f>
        <v/>
      </c>
      <c r="L156" s="30">
        <f>IFERROR(IF(OR(C156="",E156=""),"",E156*I156),"")</f>
        <v/>
      </c>
      <c r="M156" s="25" t="n"/>
      <c r="N156" s="25" t="n"/>
      <c r="O156" s="31">
        <f>IFERROR('Linen Inventory'!A156,"")</f>
        <v/>
      </c>
    </row>
    <row r="157">
      <c r="A157" s="28" t="n"/>
      <c r="B157" s="24" t="n"/>
      <c r="C157" s="24" t="n"/>
      <c r="D157" s="25" t="n"/>
      <c r="E157" s="49" t="n"/>
      <c r="F157" s="25" t="n"/>
      <c r="G157" s="25" t="n"/>
      <c r="H157" s="25" t="n"/>
      <c r="I157" s="26" t="n"/>
      <c r="J157" s="50">
        <f>IFERROR(IF(OR(C157="",D157="",E157=""),"",IF(OR(D157="Purchase Receipt",D157="Transfer In",D157="Ownership Adjustment Increase"),E157,IF(OR(D157="Transfer Out",D157="Ownership Adjustment Decrease",D157="Discard or Loss"),-E157,0))),"")</f>
        <v/>
      </c>
      <c r="K157" s="50">
        <f>IFERROR(IF(OR(C157="",D157="",E157=""),"",IF(OR(D157="Purchase Receipt",D157="Transfer In",D157="Ownership Adjustment Increase",D157="Return from Laundry",D157="Return to Storage"),E157,IF(OR(D157="Transfer Out",D157="Ownership Adjustment Decrease",D157="Send to Laundry",D157="Issue to Rooms or Operations"),-E157,0))),"")</f>
        <v/>
      </c>
      <c r="L157" s="30">
        <f>IFERROR(IF(OR(C157="",E157=""),"",E157*I157),"")</f>
        <v/>
      </c>
      <c r="M157" s="25" t="n"/>
      <c r="N157" s="25" t="n"/>
      <c r="O157" s="31">
        <f>IFERROR('Linen Inventory'!A157,"")</f>
        <v/>
      </c>
    </row>
    <row r="158">
      <c r="A158" s="28" t="n"/>
      <c r="B158" s="24" t="n"/>
      <c r="C158" s="24" t="n"/>
      <c r="D158" s="25" t="n"/>
      <c r="E158" s="49" t="n"/>
      <c r="F158" s="25" t="n"/>
      <c r="G158" s="25" t="n"/>
      <c r="H158" s="25" t="n"/>
      <c r="I158" s="26" t="n"/>
      <c r="J158" s="50">
        <f>IFERROR(IF(OR(C158="",D158="",E158=""),"",IF(OR(D158="Purchase Receipt",D158="Transfer In",D158="Ownership Adjustment Increase"),E158,IF(OR(D158="Transfer Out",D158="Ownership Adjustment Decrease",D158="Discard or Loss"),-E158,0))),"")</f>
        <v/>
      </c>
      <c r="K158" s="50">
        <f>IFERROR(IF(OR(C158="",D158="",E158=""),"",IF(OR(D158="Purchase Receipt",D158="Transfer In",D158="Ownership Adjustment Increase",D158="Return from Laundry",D158="Return to Storage"),E158,IF(OR(D158="Transfer Out",D158="Ownership Adjustment Decrease",D158="Send to Laundry",D158="Issue to Rooms or Operations"),-E158,0))),"")</f>
        <v/>
      </c>
      <c r="L158" s="30">
        <f>IFERROR(IF(OR(C158="",E158=""),"",E158*I158),"")</f>
        <v/>
      </c>
      <c r="M158" s="25" t="n"/>
      <c r="N158" s="25" t="n"/>
      <c r="O158" s="31">
        <f>IFERROR('Linen Inventory'!A158,"")</f>
        <v/>
      </c>
    </row>
    <row r="159">
      <c r="A159" s="28" t="n"/>
      <c r="B159" s="24" t="n"/>
      <c r="C159" s="24" t="n"/>
      <c r="D159" s="25" t="n"/>
      <c r="E159" s="49" t="n"/>
      <c r="F159" s="25" t="n"/>
      <c r="G159" s="25" t="n"/>
      <c r="H159" s="25" t="n"/>
      <c r="I159" s="26" t="n"/>
      <c r="J159" s="50">
        <f>IFERROR(IF(OR(C159="",D159="",E159=""),"",IF(OR(D159="Purchase Receipt",D159="Transfer In",D159="Ownership Adjustment Increase"),E159,IF(OR(D159="Transfer Out",D159="Ownership Adjustment Decrease",D159="Discard or Loss"),-E159,0))),"")</f>
        <v/>
      </c>
      <c r="K159" s="50">
        <f>IFERROR(IF(OR(C159="",D159="",E159=""),"",IF(OR(D159="Purchase Receipt",D159="Transfer In",D159="Ownership Adjustment Increase",D159="Return from Laundry",D159="Return to Storage"),E159,IF(OR(D159="Transfer Out",D159="Ownership Adjustment Decrease",D159="Send to Laundry",D159="Issue to Rooms or Operations"),-E159,0))),"")</f>
        <v/>
      </c>
      <c r="L159" s="30">
        <f>IFERROR(IF(OR(C159="",E159=""),"",E159*I159),"")</f>
        <v/>
      </c>
      <c r="M159" s="25" t="n"/>
      <c r="N159" s="25" t="n"/>
      <c r="O159" s="31">
        <f>IFERROR('Linen Inventory'!A159,"")</f>
        <v/>
      </c>
    </row>
    <row r="160">
      <c r="A160" s="28" t="n"/>
      <c r="B160" s="24" t="n"/>
      <c r="C160" s="24" t="n"/>
      <c r="D160" s="25" t="n"/>
      <c r="E160" s="49" t="n"/>
      <c r="F160" s="25" t="n"/>
      <c r="G160" s="25" t="n"/>
      <c r="H160" s="25" t="n"/>
      <c r="I160" s="26" t="n"/>
      <c r="J160" s="50">
        <f>IFERROR(IF(OR(C160="",D160="",E160=""),"",IF(OR(D160="Purchase Receipt",D160="Transfer In",D160="Ownership Adjustment Increase"),E160,IF(OR(D160="Transfer Out",D160="Ownership Adjustment Decrease",D160="Discard or Loss"),-E160,0))),"")</f>
        <v/>
      </c>
      <c r="K160" s="50">
        <f>IFERROR(IF(OR(C160="",D160="",E160=""),"",IF(OR(D160="Purchase Receipt",D160="Transfer In",D160="Ownership Adjustment Increase",D160="Return from Laundry",D160="Return to Storage"),E160,IF(OR(D160="Transfer Out",D160="Ownership Adjustment Decrease",D160="Send to Laundry",D160="Issue to Rooms or Operations"),-E160,0))),"")</f>
        <v/>
      </c>
      <c r="L160" s="30">
        <f>IFERROR(IF(OR(C160="",E160=""),"",E160*I160),"")</f>
        <v/>
      </c>
      <c r="M160" s="25" t="n"/>
      <c r="N160" s="25" t="n"/>
      <c r="O160" s="31">
        <f>IFERROR('Linen Inventory'!A160,"")</f>
        <v/>
      </c>
    </row>
    <row r="161">
      <c r="A161" s="28" t="n"/>
      <c r="B161" s="24" t="n"/>
      <c r="C161" s="24" t="n"/>
      <c r="D161" s="25" t="n"/>
      <c r="E161" s="49" t="n"/>
      <c r="F161" s="25" t="n"/>
      <c r="G161" s="25" t="n"/>
      <c r="H161" s="25" t="n"/>
      <c r="I161" s="26" t="n"/>
      <c r="J161" s="50">
        <f>IFERROR(IF(OR(C161="",D161="",E161=""),"",IF(OR(D161="Purchase Receipt",D161="Transfer In",D161="Ownership Adjustment Increase"),E161,IF(OR(D161="Transfer Out",D161="Ownership Adjustment Decrease",D161="Discard or Loss"),-E161,0))),"")</f>
        <v/>
      </c>
      <c r="K161" s="50">
        <f>IFERROR(IF(OR(C161="",D161="",E161=""),"",IF(OR(D161="Purchase Receipt",D161="Transfer In",D161="Ownership Adjustment Increase",D161="Return from Laundry",D161="Return to Storage"),E161,IF(OR(D161="Transfer Out",D161="Ownership Adjustment Decrease",D161="Send to Laundry",D161="Issue to Rooms or Operations"),-E161,0))),"")</f>
        <v/>
      </c>
      <c r="L161" s="30">
        <f>IFERROR(IF(OR(C161="",E161=""),"",E161*I161),"")</f>
        <v/>
      </c>
      <c r="M161" s="25" t="n"/>
      <c r="N161" s="25" t="n"/>
      <c r="O161" s="31">
        <f>IFERROR('Linen Inventory'!A161,"")</f>
        <v/>
      </c>
    </row>
    <row r="162">
      <c r="A162" s="28" t="n"/>
      <c r="B162" s="24" t="n"/>
      <c r="C162" s="24" t="n"/>
      <c r="D162" s="25" t="n"/>
      <c r="E162" s="49" t="n"/>
      <c r="F162" s="25" t="n"/>
      <c r="G162" s="25" t="n"/>
      <c r="H162" s="25" t="n"/>
      <c r="I162" s="26" t="n"/>
      <c r="J162" s="50">
        <f>IFERROR(IF(OR(C162="",D162="",E162=""),"",IF(OR(D162="Purchase Receipt",D162="Transfer In",D162="Ownership Adjustment Increase"),E162,IF(OR(D162="Transfer Out",D162="Ownership Adjustment Decrease",D162="Discard or Loss"),-E162,0))),"")</f>
        <v/>
      </c>
      <c r="K162" s="50">
        <f>IFERROR(IF(OR(C162="",D162="",E162=""),"",IF(OR(D162="Purchase Receipt",D162="Transfer In",D162="Ownership Adjustment Increase",D162="Return from Laundry",D162="Return to Storage"),E162,IF(OR(D162="Transfer Out",D162="Ownership Adjustment Decrease",D162="Send to Laundry",D162="Issue to Rooms or Operations"),-E162,0))),"")</f>
        <v/>
      </c>
      <c r="L162" s="30">
        <f>IFERROR(IF(OR(C162="",E162=""),"",E162*I162),"")</f>
        <v/>
      </c>
      <c r="M162" s="25" t="n"/>
      <c r="N162" s="25" t="n"/>
      <c r="O162" s="31">
        <f>IFERROR('Linen Inventory'!A162,"")</f>
        <v/>
      </c>
    </row>
    <row r="163">
      <c r="A163" s="28" t="n"/>
      <c r="B163" s="24" t="n"/>
      <c r="C163" s="24" t="n"/>
      <c r="D163" s="25" t="n"/>
      <c r="E163" s="49" t="n"/>
      <c r="F163" s="25" t="n"/>
      <c r="G163" s="25" t="n"/>
      <c r="H163" s="25" t="n"/>
      <c r="I163" s="26" t="n"/>
      <c r="J163" s="50">
        <f>IFERROR(IF(OR(C163="",D163="",E163=""),"",IF(OR(D163="Purchase Receipt",D163="Transfer In",D163="Ownership Adjustment Increase"),E163,IF(OR(D163="Transfer Out",D163="Ownership Adjustment Decrease",D163="Discard or Loss"),-E163,0))),"")</f>
        <v/>
      </c>
      <c r="K163" s="50">
        <f>IFERROR(IF(OR(C163="",D163="",E163=""),"",IF(OR(D163="Purchase Receipt",D163="Transfer In",D163="Ownership Adjustment Increase",D163="Return from Laundry",D163="Return to Storage"),E163,IF(OR(D163="Transfer Out",D163="Ownership Adjustment Decrease",D163="Send to Laundry",D163="Issue to Rooms or Operations"),-E163,0))),"")</f>
        <v/>
      </c>
      <c r="L163" s="30">
        <f>IFERROR(IF(OR(C163="",E163=""),"",E163*I163),"")</f>
        <v/>
      </c>
      <c r="M163" s="25" t="n"/>
      <c r="N163" s="25" t="n"/>
      <c r="O163" s="31">
        <f>IFERROR('Linen Inventory'!A163,"")</f>
        <v/>
      </c>
    </row>
    <row r="164">
      <c r="A164" s="28" t="n"/>
      <c r="B164" s="24" t="n"/>
      <c r="C164" s="24" t="n"/>
      <c r="D164" s="25" t="n"/>
      <c r="E164" s="49" t="n"/>
      <c r="F164" s="25" t="n"/>
      <c r="G164" s="25" t="n"/>
      <c r="H164" s="25" t="n"/>
      <c r="I164" s="26" t="n"/>
      <c r="J164" s="50">
        <f>IFERROR(IF(OR(C164="",D164="",E164=""),"",IF(OR(D164="Purchase Receipt",D164="Transfer In",D164="Ownership Adjustment Increase"),E164,IF(OR(D164="Transfer Out",D164="Ownership Adjustment Decrease",D164="Discard or Loss"),-E164,0))),"")</f>
        <v/>
      </c>
      <c r="K164" s="50">
        <f>IFERROR(IF(OR(C164="",D164="",E164=""),"",IF(OR(D164="Purchase Receipt",D164="Transfer In",D164="Ownership Adjustment Increase",D164="Return from Laundry",D164="Return to Storage"),E164,IF(OR(D164="Transfer Out",D164="Ownership Adjustment Decrease",D164="Send to Laundry",D164="Issue to Rooms or Operations"),-E164,0))),"")</f>
        <v/>
      </c>
      <c r="L164" s="30">
        <f>IFERROR(IF(OR(C164="",E164=""),"",E164*I164),"")</f>
        <v/>
      </c>
      <c r="M164" s="25" t="n"/>
      <c r="N164" s="25" t="n"/>
      <c r="O164" s="31">
        <f>IFERROR('Linen Inventory'!A164,"")</f>
        <v/>
      </c>
    </row>
    <row r="165">
      <c r="A165" s="28" t="n"/>
      <c r="B165" s="24" t="n"/>
      <c r="C165" s="24" t="n"/>
      <c r="D165" s="25" t="n"/>
      <c r="E165" s="49" t="n"/>
      <c r="F165" s="25" t="n"/>
      <c r="G165" s="25" t="n"/>
      <c r="H165" s="25" t="n"/>
      <c r="I165" s="26" t="n"/>
      <c r="J165" s="50">
        <f>IFERROR(IF(OR(C165="",D165="",E165=""),"",IF(OR(D165="Purchase Receipt",D165="Transfer In",D165="Ownership Adjustment Increase"),E165,IF(OR(D165="Transfer Out",D165="Ownership Adjustment Decrease",D165="Discard or Loss"),-E165,0))),"")</f>
        <v/>
      </c>
      <c r="K165" s="50">
        <f>IFERROR(IF(OR(C165="",D165="",E165=""),"",IF(OR(D165="Purchase Receipt",D165="Transfer In",D165="Ownership Adjustment Increase",D165="Return from Laundry",D165="Return to Storage"),E165,IF(OR(D165="Transfer Out",D165="Ownership Adjustment Decrease",D165="Send to Laundry",D165="Issue to Rooms or Operations"),-E165,0))),"")</f>
        <v/>
      </c>
      <c r="L165" s="30">
        <f>IFERROR(IF(OR(C165="",E165=""),"",E165*I165),"")</f>
        <v/>
      </c>
      <c r="M165" s="25" t="n"/>
      <c r="N165" s="25" t="n"/>
      <c r="O165" s="31">
        <f>IFERROR('Linen Inventory'!A165,"")</f>
        <v/>
      </c>
    </row>
    <row r="166">
      <c r="A166" s="28" t="n"/>
      <c r="B166" s="24" t="n"/>
      <c r="C166" s="24" t="n"/>
      <c r="D166" s="25" t="n"/>
      <c r="E166" s="49" t="n"/>
      <c r="F166" s="25" t="n"/>
      <c r="G166" s="25" t="n"/>
      <c r="H166" s="25" t="n"/>
      <c r="I166" s="26" t="n"/>
      <c r="J166" s="50">
        <f>IFERROR(IF(OR(C166="",D166="",E166=""),"",IF(OR(D166="Purchase Receipt",D166="Transfer In",D166="Ownership Adjustment Increase"),E166,IF(OR(D166="Transfer Out",D166="Ownership Adjustment Decrease",D166="Discard or Loss"),-E166,0))),"")</f>
        <v/>
      </c>
      <c r="K166" s="50">
        <f>IFERROR(IF(OR(C166="",D166="",E166=""),"",IF(OR(D166="Purchase Receipt",D166="Transfer In",D166="Ownership Adjustment Increase",D166="Return from Laundry",D166="Return to Storage"),E166,IF(OR(D166="Transfer Out",D166="Ownership Adjustment Decrease",D166="Send to Laundry",D166="Issue to Rooms or Operations"),-E166,0))),"")</f>
        <v/>
      </c>
      <c r="L166" s="30">
        <f>IFERROR(IF(OR(C166="",E166=""),"",E166*I166),"")</f>
        <v/>
      </c>
      <c r="M166" s="25" t="n"/>
      <c r="N166" s="25" t="n"/>
      <c r="O166" s="31">
        <f>IFERROR('Linen Inventory'!A166,"")</f>
        <v/>
      </c>
    </row>
    <row r="167">
      <c r="A167" s="28" t="n"/>
      <c r="B167" s="24" t="n"/>
      <c r="C167" s="24" t="n"/>
      <c r="D167" s="25" t="n"/>
      <c r="E167" s="49" t="n"/>
      <c r="F167" s="25" t="n"/>
      <c r="G167" s="25" t="n"/>
      <c r="H167" s="25" t="n"/>
      <c r="I167" s="26" t="n"/>
      <c r="J167" s="50">
        <f>IFERROR(IF(OR(C167="",D167="",E167=""),"",IF(OR(D167="Purchase Receipt",D167="Transfer In",D167="Ownership Adjustment Increase"),E167,IF(OR(D167="Transfer Out",D167="Ownership Adjustment Decrease",D167="Discard or Loss"),-E167,0))),"")</f>
        <v/>
      </c>
      <c r="K167" s="50">
        <f>IFERROR(IF(OR(C167="",D167="",E167=""),"",IF(OR(D167="Purchase Receipt",D167="Transfer In",D167="Ownership Adjustment Increase",D167="Return from Laundry",D167="Return to Storage"),E167,IF(OR(D167="Transfer Out",D167="Ownership Adjustment Decrease",D167="Send to Laundry",D167="Issue to Rooms or Operations"),-E167,0))),"")</f>
        <v/>
      </c>
      <c r="L167" s="30">
        <f>IFERROR(IF(OR(C167="",E167=""),"",E167*I167),"")</f>
        <v/>
      </c>
      <c r="M167" s="25" t="n"/>
      <c r="N167" s="25" t="n"/>
      <c r="O167" s="31">
        <f>IFERROR('Linen Inventory'!A167,"")</f>
        <v/>
      </c>
    </row>
    <row r="168">
      <c r="A168" s="28" t="n"/>
      <c r="B168" s="24" t="n"/>
      <c r="C168" s="24" t="n"/>
      <c r="D168" s="25" t="n"/>
      <c r="E168" s="49" t="n"/>
      <c r="F168" s="25" t="n"/>
      <c r="G168" s="25" t="n"/>
      <c r="H168" s="25" t="n"/>
      <c r="I168" s="26" t="n"/>
      <c r="J168" s="50">
        <f>IFERROR(IF(OR(C168="",D168="",E168=""),"",IF(OR(D168="Purchase Receipt",D168="Transfer In",D168="Ownership Adjustment Increase"),E168,IF(OR(D168="Transfer Out",D168="Ownership Adjustment Decrease",D168="Discard or Loss"),-E168,0))),"")</f>
        <v/>
      </c>
      <c r="K168" s="50">
        <f>IFERROR(IF(OR(C168="",D168="",E168=""),"",IF(OR(D168="Purchase Receipt",D168="Transfer In",D168="Ownership Adjustment Increase",D168="Return from Laundry",D168="Return to Storage"),E168,IF(OR(D168="Transfer Out",D168="Ownership Adjustment Decrease",D168="Send to Laundry",D168="Issue to Rooms or Operations"),-E168,0))),"")</f>
        <v/>
      </c>
      <c r="L168" s="30">
        <f>IFERROR(IF(OR(C168="",E168=""),"",E168*I168),"")</f>
        <v/>
      </c>
      <c r="M168" s="25" t="n"/>
      <c r="N168" s="25" t="n"/>
      <c r="O168" s="31">
        <f>IFERROR('Linen Inventory'!A168,"")</f>
        <v/>
      </c>
    </row>
    <row r="169">
      <c r="A169" s="28" t="n"/>
      <c r="B169" s="24" t="n"/>
      <c r="C169" s="24" t="n"/>
      <c r="D169" s="25" t="n"/>
      <c r="E169" s="49" t="n"/>
      <c r="F169" s="25" t="n"/>
      <c r="G169" s="25" t="n"/>
      <c r="H169" s="25" t="n"/>
      <c r="I169" s="26" t="n"/>
      <c r="J169" s="50">
        <f>IFERROR(IF(OR(C169="",D169="",E169=""),"",IF(OR(D169="Purchase Receipt",D169="Transfer In",D169="Ownership Adjustment Increase"),E169,IF(OR(D169="Transfer Out",D169="Ownership Adjustment Decrease",D169="Discard or Loss"),-E169,0))),"")</f>
        <v/>
      </c>
      <c r="K169" s="50">
        <f>IFERROR(IF(OR(C169="",D169="",E169=""),"",IF(OR(D169="Purchase Receipt",D169="Transfer In",D169="Ownership Adjustment Increase",D169="Return from Laundry",D169="Return to Storage"),E169,IF(OR(D169="Transfer Out",D169="Ownership Adjustment Decrease",D169="Send to Laundry",D169="Issue to Rooms or Operations"),-E169,0))),"")</f>
        <v/>
      </c>
      <c r="L169" s="30">
        <f>IFERROR(IF(OR(C169="",E169=""),"",E169*I169),"")</f>
        <v/>
      </c>
      <c r="M169" s="25" t="n"/>
      <c r="N169" s="25" t="n"/>
      <c r="O169" s="31">
        <f>IFERROR('Linen Inventory'!A169,"")</f>
        <v/>
      </c>
    </row>
    <row r="170">
      <c r="A170" s="28" t="n"/>
      <c r="B170" s="24" t="n"/>
      <c r="C170" s="24" t="n"/>
      <c r="D170" s="25" t="n"/>
      <c r="E170" s="49" t="n"/>
      <c r="F170" s="25" t="n"/>
      <c r="G170" s="25" t="n"/>
      <c r="H170" s="25" t="n"/>
      <c r="I170" s="26" t="n"/>
      <c r="J170" s="50">
        <f>IFERROR(IF(OR(C170="",D170="",E170=""),"",IF(OR(D170="Purchase Receipt",D170="Transfer In",D170="Ownership Adjustment Increase"),E170,IF(OR(D170="Transfer Out",D170="Ownership Adjustment Decrease",D170="Discard or Loss"),-E170,0))),"")</f>
        <v/>
      </c>
      <c r="K170" s="50">
        <f>IFERROR(IF(OR(C170="",D170="",E170=""),"",IF(OR(D170="Purchase Receipt",D170="Transfer In",D170="Ownership Adjustment Increase",D170="Return from Laundry",D170="Return to Storage"),E170,IF(OR(D170="Transfer Out",D170="Ownership Adjustment Decrease",D170="Send to Laundry",D170="Issue to Rooms or Operations"),-E170,0))),"")</f>
        <v/>
      </c>
      <c r="L170" s="30">
        <f>IFERROR(IF(OR(C170="",E170=""),"",E170*I170),"")</f>
        <v/>
      </c>
      <c r="M170" s="25" t="n"/>
      <c r="N170" s="25" t="n"/>
      <c r="O170" s="31">
        <f>IFERROR('Linen Inventory'!A170,"")</f>
        <v/>
      </c>
    </row>
    <row r="171">
      <c r="A171" s="28" t="n"/>
      <c r="B171" s="24" t="n"/>
      <c r="C171" s="24" t="n"/>
      <c r="D171" s="25" t="n"/>
      <c r="E171" s="49" t="n"/>
      <c r="F171" s="25" t="n"/>
      <c r="G171" s="25" t="n"/>
      <c r="H171" s="25" t="n"/>
      <c r="I171" s="26" t="n"/>
      <c r="J171" s="50">
        <f>IFERROR(IF(OR(C171="",D171="",E171=""),"",IF(OR(D171="Purchase Receipt",D171="Transfer In",D171="Ownership Adjustment Increase"),E171,IF(OR(D171="Transfer Out",D171="Ownership Adjustment Decrease",D171="Discard or Loss"),-E171,0))),"")</f>
        <v/>
      </c>
      <c r="K171" s="50">
        <f>IFERROR(IF(OR(C171="",D171="",E171=""),"",IF(OR(D171="Purchase Receipt",D171="Transfer In",D171="Ownership Adjustment Increase",D171="Return from Laundry",D171="Return to Storage"),E171,IF(OR(D171="Transfer Out",D171="Ownership Adjustment Decrease",D171="Send to Laundry",D171="Issue to Rooms or Operations"),-E171,0))),"")</f>
        <v/>
      </c>
      <c r="L171" s="30">
        <f>IFERROR(IF(OR(C171="",E171=""),"",E171*I171),"")</f>
        <v/>
      </c>
      <c r="M171" s="25" t="n"/>
      <c r="N171" s="25" t="n"/>
      <c r="O171" s="31">
        <f>IFERROR('Linen Inventory'!A171,"")</f>
        <v/>
      </c>
    </row>
    <row r="172">
      <c r="A172" s="28" t="n"/>
      <c r="B172" s="24" t="n"/>
      <c r="C172" s="24" t="n"/>
      <c r="D172" s="25" t="n"/>
      <c r="E172" s="49" t="n"/>
      <c r="F172" s="25" t="n"/>
      <c r="G172" s="25" t="n"/>
      <c r="H172" s="25" t="n"/>
      <c r="I172" s="26" t="n"/>
      <c r="J172" s="50">
        <f>IFERROR(IF(OR(C172="",D172="",E172=""),"",IF(OR(D172="Purchase Receipt",D172="Transfer In",D172="Ownership Adjustment Increase"),E172,IF(OR(D172="Transfer Out",D172="Ownership Adjustment Decrease",D172="Discard or Loss"),-E172,0))),"")</f>
        <v/>
      </c>
      <c r="K172" s="50">
        <f>IFERROR(IF(OR(C172="",D172="",E172=""),"",IF(OR(D172="Purchase Receipt",D172="Transfer In",D172="Ownership Adjustment Increase",D172="Return from Laundry",D172="Return to Storage"),E172,IF(OR(D172="Transfer Out",D172="Ownership Adjustment Decrease",D172="Send to Laundry",D172="Issue to Rooms or Operations"),-E172,0))),"")</f>
        <v/>
      </c>
      <c r="L172" s="30">
        <f>IFERROR(IF(OR(C172="",E172=""),"",E172*I172),"")</f>
        <v/>
      </c>
      <c r="M172" s="25" t="n"/>
      <c r="N172" s="25" t="n"/>
      <c r="O172" s="31">
        <f>IFERROR('Linen Inventory'!A172,"")</f>
        <v/>
      </c>
    </row>
    <row r="173">
      <c r="A173" s="28" t="n"/>
      <c r="B173" s="24" t="n"/>
      <c r="C173" s="24" t="n"/>
      <c r="D173" s="25" t="n"/>
      <c r="E173" s="49" t="n"/>
      <c r="F173" s="25" t="n"/>
      <c r="G173" s="25" t="n"/>
      <c r="H173" s="25" t="n"/>
      <c r="I173" s="26" t="n"/>
      <c r="J173" s="50">
        <f>IFERROR(IF(OR(C173="",D173="",E173=""),"",IF(OR(D173="Purchase Receipt",D173="Transfer In",D173="Ownership Adjustment Increase"),E173,IF(OR(D173="Transfer Out",D173="Ownership Adjustment Decrease",D173="Discard or Loss"),-E173,0))),"")</f>
        <v/>
      </c>
      <c r="K173" s="50">
        <f>IFERROR(IF(OR(C173="",D173="",E173=""),"",IF(OR(D173="Purchase Receipt",D173="Transfer In",D173="Ownership Adjustment Increase",D173="Return from Laundry",D173="Return to Storage"),E173,IF(OR(D173="Transfer Out",D173="Ownership Adjustment Decrease",D173="Send to Laundry",D173="Issue to Rooms or Operations"),-E173,0))),"")</f>
        <v/>
      </c>
      <c r="L173" s="30">
        <f>IFERROR(IF(OR(C173="",E173=""),"",E173*I173),"")</f>
        <v/>
      </c>
      <c r="M173" s="25" t="n"/>
      <c r="N173" s="25" t="n"/>
      <c r="O173" s="31">
        <f>IFERROR('Linen Inventory'!A173,"")</f>
        <v/>
      </c>
    </row>
    <row r="174">
      <c r="A174" s="28" t="n"/>
      <c r="B174" s="24" t="n"/>
      <c r="C174" s="24" t="n"/>
      <c r="D174" s="25" t="n"/>
      <c r="E174" s="49" t="n"/>
      <c r="F174" s="25" t="n"/>
      <c r="G174" s="25" t="n"/>
      <c r="H174" s="25" t="n"/>
      <c r="I174" s="26" t="n"/>
      <c r="J174" s="50">
        <f>IFERROR(IF(OR(C174="",D174="",E174=""),"",IF(OR(D174="Purchase Receipt",D174="Transfer In",D174="Ownership Adjustment Increase"),E174,IF(OR(D174="Transfer Out",D174="Ownership Adjustment Decrease",D174="Discard or Loss"),-E174,0))),"")</f>
        <v/>
      </c>
      <c r="K174" s="50">
        <f>IFERROR(IF(OR(C174="",D174="",E174=""),"",IF(OR(D174="Purchase Receipt",D174="Transfer In",D174="Ownership Adjustment Increase",D174="Return from Laundry",D174="Return to Storage"),E174,IF(OR(D174="Transfer Out",D174="Ownership Adjustment Decrease",D174="Send to Laundry",D174="Issue to Rooms or Operations"),-E174,0))),"")</f>
        <v/>
      </c>
      <c r="L174" s="30">
        <f>IFERROR(IF(OR(C174="",E174=""),"",E174*I174),"")</f>
        <v/>
      </c>
      <c r="M174" s="25" t="n"/>
      <c r="N174" s="25" t="n"/>
      <c r="O174" s="31">
        <f>IFERROR('Linen Inventory'!A174,"")</f>
        <v/>
      </c>
    </row>
    <row r="175">
      <c r="A175" s="28" t="n"/>
      <c r="B175" s="24" t="n"/>
      <c r="C175" s="24" t="n"/>
      <c r="D175" s="25" t="n"/>
      <c r="E175" s="49" t="n"/>
      <c r="F175" s="25" t="n"/>
      <c r="G175" s="25" t="n"/>
      <c r="H175" s="25" t="n"/>
      <c r="I175" s="26" t="n"/>
      <c r="J175" s="50">
        <f>IFERROR(IF(OR(C175="",D175="",E175=""),"",IF(OR(D175="Purchase Receipt",D175="Transfer In",D175="Ownership Adjustment Increase"),E175,IF(OR(D175="Transfer Out",D175="Ownership Adjustment Decrease",D175="Discard or Loss"),-E175,0))),"")</f>
        <v/>
      </c>
      <c r="K175" s="50">
        <f>IFERROR(IF(OR(C175="",D175="",E175=""),"",IF(OR(D175="Purchase Receipt",D175="Transfer In",D175="Ownership Adjustment Increase",D175="Return from Laundry",D175="Return to Storage"),E175,IF(OR(D175="Transfer Out",D175="Ownership Adjustment Decrease",D175="Send to Laundry",D175="Issue to Rooms or Operations"),-E175,0))),"")</f>
        <v/>
      </c>
      <c r="L175" s="30">
        <f>IFERROR(IF(OR(C175="",E175=""),"",E175*I175),"")</f>
        <v/>
      </c>
      <c r="M175" s="25" t="n"/>
      <c r="N175" s="25" t="n"/>
      <c r="O175" s="31">
        <f>IFERROR('Linen Inventory'!A175,"")</f>
        <v/>
      </c>
    </row>
    <row r="176">
      <c r="A176" s="28" t="n"/>
      <c r="B176" s="24" t="n"/>
      <c r="C176" s="24" t="n"/>
      <c r="D176" s="25" t="n"/>
      <c r="E176" s="49" t="n"/>
      <c r="F176" s="25" t="n"/>
      <c r="G176" s="25" t="n"/>
      <c r="H176" s="25" t="n"/>
      <c r="I176" s="26" t="n"/>
      <c r="J176" s="50">
        <f>IFERROR(IF(OR(C176="",D176="",E176=""),"",IF(OR(D176="Purchase Receipt",D176="Transfer In",D176="Ownership Adjustment Increase"),E176,IF(OR(D176="Transfer Out",D176="Ownership Adjustment Decrease",D176="Discard or Loss"),-E176,0))),"")</f>
        <v/>
      </c>
      <c r="K176" s="50">
        <f>IFERROR(IF(OR(C176="",D176="",E176=""),"",IF(OR(D176="Purchase Receipt",D176="Transfer In",D176="Ownership Adjustment Increase",D176="Return from Laundry",D176="Return to Storage"),E176,IF(OR(D176="Transfer Out",D176="Ownership Adjustment Decrease",D176="Send to Laundry",D176="Issue to Rooms or Operations"),-E176,0))),"")</f>
        <v/>
      </c>
      <c r="L176" s="30">
        <f>IFERROR(IF(OR(C176="",E176=""),"",E176*I176),"")</f>
        <v/>
      </c>
      <c r="M176" s="25" t="n"/>
      <c r="N176" s="25" t="n"/>
      <c r="O176" s="31">
        <f>IFERROR('Linen Inventory'!A176,"")</f>
        <v/>
      </c>
    </row>
    <row r="177">
      <c r="A177" s="28" t="n"/>
      <c r="B177" s="24" t="n"/>
      <c r="C177" s="24" t="n"/>
      <c r="D177" s="25" t="n"/>
      <c r="E177" s="49" t="n"/>
      <c r="F177" s="25" t="n"/>
      <c r="G177" s="25" t="n"/>
      <c r="H177" s="25" t="n"/>
      <c r="I177" s="26" t="n"/>
      <c r="J177" s="50">
        <f>IFERROR(IF(OR(C177="",D177="",E177=""),"",IF(OR(D177="Purchase Receipt",D177="Transfer In",D177="Ownership Adjustment Increase"),E177,IF(OR(D177="Transfer Out",D177="Ownership Adjustment Decrease",D177="Discard or Loss"),-E177,0))),"")</f>
        <v/>
      </c>
      <c r="K177" s="50">
        <f>IFERROR(IF(OR(C177="",D177="",E177=""),"",IF(OR(D177="Purchase Receipt",D177="Transfer In",D177="Ownership Adjustment Increase",D177="Return from Laundry",D177="Return to Storage"),E177,IF(OR(D177="Transfer Out",D177="Ownership Adjustment Decrease",D177="Send to Laundry",D177="Issue to Rooms or Operations"),-E177,0))),"")</f>
        <v/>
      </c>
      <c r="L177" s="30">
        <f>IFERROR(IF(OR(C177="",E177=""),"",E177*I177),"")</f>
        <v/>
      </c>
      <c r="M177" s="25" t="n"/>
      <c r="N177" s="25" t="n"/>
      <c r="O177" s="31">
        <f>IFERROR('Linen Inventory'!A177,"")</f>
        <v/>
      </c>
    </row>
    <row r="178">
      <c r="A178" s="28" t="n"/>
      <c r="B178" s="24" t="n"/>
      <c r="C178" s="24" t="n"/>
      <c r="D178" s="25" t="n"/>
      <c r="E178" s="49" t="n"/>
      <c r="F178" s="25" t="n"/>
      <c r="G178" s="25" t="n"/>
      <c r="H178" s="25" t="n"/>
      <c r="I178" s="26" t="n"/>
      <c r="J178" s="50">
        <f>IFERROR(IF(OR(C178="",D178="",E178=""),"",IF(OR(D178="Purchase Receipt",D178="Transfer In",D178="Ownership Adjustment Increase"),E178,IF(OR(D178="Transfer Out",D178="Ownership Adjustment Decrease",D178="Discard or Loss"),-E178,0))),"")</f>
        <v/>
      </c>
      <c r="K178" s="50">
        <f>IFERROR(IF(OR(C178="",D178="",E178=""),"",IF(OR(D178="Purchase Receipt",D178="Transfer In",D178="Ownership Adjustment Increase",D178="Return from Laundry",D178="Return to Storage"),E178,IF(OR(D178="Transfer Out",D178="Ownership Adjustment Decrease",D178="Send to Laundry",D178="Issue to Rooms or Operations"),-E178,0))),"")</f>
        <v/>
      </c>
      <c r="L178" s="30">
        <f>IFERROR(IF(OR(C178="",E178=""),"",E178*I178),"")</f>
        <v/>
      </c>
      <c r="M178" s="25" t="n"/>
      <c r="N178" s="25" t="n"/>
      <c r="O178" s="31">
        <f>IFERROR('Linen Inventory'!A178,"")</f>
        <v/>
      </c>
    </row>
    <row r="179">
      <c r="A179" s="28" t="n"/>
      <c r="B179" s="24" t="n"/>
      <c r="C179" s="24" t="n"/>
      <c r="D179" s="25" t="n"/>
      <c r="E179" s="49" t="n"/>
      <c r="F179" s="25" t="n"/>
      <c r="G179" s="25" t="n"/>
      <c r="H179" s="25" t="n"/>
      <c r="I179" s="26" t="n"/>
      <c r="J179" s="50">
        <f>IFERROR(IF(OR(C179="",D179="",E179=""),"",IF(OR(D179="Purchase Receipt",D179="Transfer In",D179="Ownership Adjustment Increase"),E179,IF(OR(D179="Transfer Out",D179="Ownership Adjustment Decrease",D179="Discard or Loss"),-E179,0))),"")</f>
        <v/>
      </c>
      <c r="K179" s="50">
        <f>IFERROR(IF(OR(C179="",D179="",E179=""),"",IF(OR(D179="Purchase Receipt",D179="Transfer In",D179="Ownership Adjustment Increase",D179="Return from Laundry",D179="Return to Storage"),E179,IF(OR(D179="Transfer Out",D179="Ownership Adjustment Decrease",D179="Send to Laundry",D179="Issue to Rooms or Operations"),-E179,0))),"")</f>
        <v/>
      </c>
      <c r="L179" s="30">
        <f>IFERROR(IF(OR(C179="",E179=""),"",E179*I179),"")</f>
        <v/>
      </c>
      <c r="M179" s="25" t="n"/>
      <c r="N179" s="25" t="n"/>
      <c r="O179" s="31">
        <f>IFERROR('Linen Inventory'!A179,"")</f>
        <v/>
      </c>
    </row>
    <row r="180">
      <c r="A180" s="28" t="n"/>
      <c r="B180" s="24" t="n"/>
      <c r="C180" s="24" t="n"/>
      <c r="D180" s="25" t="n"/>
      <c r="E180" s="49" t="n"/>
      <c r="F180" s="25" t="n"/>
      <c r="G180" s="25" t="n"/>
      <c r="H180" s="25" t="n"/>
      <c r="I180" s="26" t="n"/>
      <c r="J180" s="50">
        <f>IFERROR(IF(OR(C180="",D180="",E180=""),"",IF(OR(D180="Purchase Receipt",D180="Transfer In",D180="Ownership Adjustment Increase"),E180,IF(OR(D180="Transfer Out",D180="Ownership Adjustment Decrease",D180="Discard or Loss"),-E180,0))),"")</f>
        <v/>
      </c>
      <c r="K180" s="50">
        <f>IFERROR(IF(OR(C180="",D180="",E180=""),"",IF(OR(D180="Purchase Receipt",D180="Transfer In",D180="Ownership Adjustment Increase",D180="Return from Laundry",D180="Return to Storage"),E180,IF(OR(D180="Transfer Out",D180="Ownership Adjustment Decrease",D180="Send to Laundry",D180="Issue to Rooms or Operations"),-E180,0))),"")</f>
        <v/>
      </c>
      <c r="L180" s="30">
        <f>IFERROR(IF(OR(C180="",E180=""),"",E180*I180),"")</f>
        <v/>
      </c>
      <c r="M180" s="25" t="n"/>
      <c r="N180" s="25" t="n"/>
      <c r="O180" s="31">
        <f>IFERROR('Linen Inventory'!A180,"")</f>
        <v/>
      </c>
    </row>
    <row r="181">
      <c r="A181" s="28" t="n"/>
      <c r="B181" s="24" t="n"/>
      <c r="C181" s="24" t="n"/>
      <c r="D181" s="25" t="n"/>
      <c r="E181" s="49" t="n"/>
      <c r="F181" s="25" t="n"/>
      <c r="G181" s="25" t="n"/>
      <c r="H181" s="25" t="n"/>
      <c r="I181" s="26" t="n"/>
      <c r="J181" s="50">
        <f>IFERROR(IF(OR(C181="",D181="",E181=""),"",IF(OR(D181="Purchase Receipt",D181="Transfer In",D181="Ownership Adjustment Increase"),E181,IF(OR(D181="Transfer Out",D181="Ownership Adjustment Decrease",D181="Discard or Loss"),-E181,0))),"")</f>
        <v/>
      </c>
      <c r="K181" s="50">
        <f>IFERROR(IF(OR(C181="",D181="",E181=""),"",IF(OR(D181="Purchase Receipt",D181="Transfer In",D181="Ownership Adjustment Increase",D181="Return from Laundry",D181="Return to Storage"),E181,IF(OR(D181="Transfer Out",D181="Ownership Adjustment Decrease",D181="Send to Laundry",D181="Issue to Rooms or Operations"),-E181,0))),"")</f>
        <v/>
      </c>
      <c r="L181" s="30">
        <f>IFERROR(IF(OR(C181="",E181=""),"",E181*I181),"")</f>
        <v/>
      </c>
      <c r="M181" s="25" t="n"/>
      <c r="N181" s="25" t="n"/>
      <c r="O181" s="31">
        <f>IFERROR('Linen Inventory'!A181,"")</f>
        <v/>
      </c>
    </row>
    <row r="182">
      <c r="A182" s="28" t="n"/>
      <c r="B182" s="24" t="n"/>
      <c r="C182" s="24" t="n"/>
      <c r="D182" s="25" t="n"/>
      <c r="E182" s="49" t="n"/>
      <c r="F182" s="25" t="n"/>
      <c r="G182" s="25" t="n"/>
      <c r="H182" s="25" t="n"/>
      <c r="I182" s="26" t="n"/>
      <c r="J182" s="50">
        <f>IFERROR(IF(OR(C182="",D182="",E182=""),"",IF(OR(D182="Purchase Receipt",D182="Transfer In",D182="Ownership Adjustment Increase"),E182,IF(OR(D182="Transfer Out",D182="Ownership Adjustment Decrease",D182="Discard or Loss"),-E182,0))),"")</f>
        <v/>
      </c>
      <c r="K182" s="50">
        <f>IFERROR(IF(OR(C182="",D182="",E182=""),"",IF(OR(D182="Purchase Receipt",D182="Transfer In",D182="Ownership Adjustment Increase",D182="Return from Laundry",D182="Return to Storage"),E182,IF(OR(D182="Transfer Out",D182="Ownership Adjustment Decrease",D182="Send to Laundry",D182="Issue to Rooms or Operations"),-E182,0))),"")</f>
        <v/>
      </c>
      <c r="L182" s="30">
        <f>IFERROR(IF(OR(C182="",E182=""),"",E182*I182),"")</f>
        <v/>
      </c>
      <c r="M182" s="25" t="n"/>
      <c r="N182" s="25" t="n"/>
      <c r="O182" s="31">
        <f>IFERROR('Linen Inventory'!A182,"")</f>
        <v/>
      </c>
    </row>
    <row r="183">
      <c r="A183" s="28" t="n"/>
      <c r="B183" s="24" t="n"/>
      <c r="C183" s="24" t="n"/>
      <c r="D183" s="25" t="n"/>
      <c r="E183" s="49" t="n"/>
      <c r="F183" s="25" t="n"/>
      <c r="G183" s="25" t="n"/>
      <c r="H183" s="25" t="n"/>
      <c r="I183" s="26" t="n"/>
      <c r="J183" s="50">
        <f>IFERROR(IF(OR(C183="",D183="",E183=""),"",IF(OR(D183="Purchase Receipt",D183="Transfer In",D183="Ownership Adjustment Increase"),E183,IF(OR(D183="Transfer Out",D183="Ownership Adjustment Decrease",D183="Discard or Loss"),-E183,0))),"")</f>
        <v/>
      </c>
      <c r="K183" s="50">
        <f>IFERROR(IF(OR(C183="",D183="",E183=""),"",IF(OR(D183="Purchase Receipt",D183="Transfer In",D183="Ownership Adjustment Increase",D183="Return from Laundry",D183="Return to Storage"),E183,IF(OR(D183="Transfer Out",D183="Ownership Adjustment Decrease",D183="Send to Laundry",D183="Issue to Rooms or Operations"),-E183,0))),"")</f>
        <v/>
      </c>
      <c r="L183" s="30">
        <f>IFERROR(IF(OR(C183="",E183=""),"",E183*I183),"")</f>
        <v/>
      </c>
      <c r="M183" s="25" t="n"/>
      <c r="N183" s="25" t="n"/>
      <c r="O183" s="31">
        <f>IFERROR('Linen Inventory'!A183,"")</f>
        <v/>
      </c>
    </row>
    <row r="184">
      <c r="A184" s="28" t="n"/>
      <c r="B184" s="24" t="n"/>
      <c r="C184" s="24" t="n"/>
      <c r="D184" s="25" t="n"/>
      <c r="E184" s="49" t="n"/>
      <c r="F184" s="25" t="n"/>
      <c r="G184" s="25" t="n"/>
      <c r="H184" s="25" t="n"/>
      <c r="I184" s="26" t="n"/>
      <c r="J184" s="50">
        <f>IFERROR(IF(OR(C184="",D184="",E184=""),"",IF(OR(D184="Purchase Receipt",D184="Transfer In",D184="Ownership Adjustment Increase"),E184,IF(OR(D184="Transfer Out",D184="Ownership Adjustment Decrease",D184="Discard or Loss"),-E184,0))),"")</f>
        <v/>
      </c>
      <c r="K184" s="50">
        <f>IFERROR(IF(OR(C184="",D184="",E184=""),"",IF(OR(D184="Purchase Receipt",D184="Transfer In",D184="Ownership Adjustment Increase",D184="Return from Laundry",D184="Return to Storage"),E184,IF(OR(D184="Transfer Out",D184="Ownership Adjustment Decrease",D184="Send to Laundry",D184="Issue to Rooms or Operations"),-E184,0))),"")</f>
        <v/>
      </c>
      <c r="L184" s="30">
        <f>IFERROR(IF(OR(C184="",E184=""),"",E184*I184),"")</f>
        <v/>
      </c>
      <c r="M184" s="25" t="n"/>
      <c r="N184" s="25" t="n"/>
      <c r="O184" s="31">
        <f>IFERROR('Linen Inventory'!A184,"")</f>
        <v/>
      </c>
    </row>
    <row r="185">
      <c r="A185" s="28" t="n"/>
      <c r="B185" s="24" t="n"/>
      <c r="C185" s="24" t="n"/>
      <c r="D185" s="25" t="n"/>
      <c r="E185" s="49" t="n"/>
      <c r="F185" s="25" t="n"/>
      <c r="G185" s="25" t="n"/>
      <c r="H185" s="25" t="n"/>
      <c r="I185" s="26" t="n"/>
      <c r="J185" s="50">
        <f>IFERROR(IF(OR(C185="",D185="",E185=""),"",IF(OR(D185="Purchase Receipt",D185="Transfer In",D185="Ownership Adjustment Increase"),E185,IF(OR(D185="Transfer Out",D185="Ownership Adjustment Decrease",D185="Discard or Loss"),-E185,0))),"")</f>
        <v/>
      </c>
      <c r="K185" s="50">
        <f>IFERROR(IF(OR(C185="",D185="",E185=""),"",IF(OR(D185="Purchase Receipt",D185="Transfer In",D185="Ownership Adjustment Increase",D185="Return from Laundry",D185="Return to Storage"),E185,IF(OR(D185="Transfer Out",D185="Ownership Adjustment Decrease",D185="Send to Laundry",D185="Issue to Rooms or Operations"),-E185,0))),"")</f>
        <v/>
      </c>
      <c r="L185" s="30">
        <f>IFERROR(IF(OR(C185="",E185=""),"",E185*I185),"")</f>
        <v/>
      </c>
      <c r="M185" s="25" t="n"/>
      <c r="N185" s="25" t="n"/>
      <c r="O185" s="31">
        <f>IFERROR('Linen Inventory'!A185,"")</f>
        <v/>
      </c>
    </row>
    <row r="186">
      <c r="A186" s="28" t="n"/>
      <c r="B186" s="24" t="n"/>
      <c r="C186" s="24" t="n"/>
      <c r="D186" s="25" t="n"/>
      <c r="E186" s="49" t="n"/>
      <c r="F186" s="25" t="n"/>
      <c r="G186" s="25" t="n"/>
      <c r="H186" s="25" t="n"/>
      <c r="I186" s="26" t="n"/>
      <c r="J186" s="50">
        <f>IFERROR(IF(OR(C186="",D186="",E186=""),"",IF(OR(D186="Purchase Receipt",D186="Transfer In",D186="Ownership Adjustment Increase"),E186,IF(OR(D186="Transfer Out",D186="Ownership Adjustment Decrease",D186="Discard or Loss"),-E186,0))),"")</f>
        <v/>
      </c>
      <c r="K186" s="50">
        <f>IFERROR(IF(OR(C186="",D186="",E186=""),"",IF(OR(D186="Purchase Receipt",D186="Transfer In",D186="Ownership Adjustment Increase",D186="Return from Laundry",D186="Return to Storage"),E186,IF(OR(D186="Transfer Out",D186="Ownership Adjustment Decrease",D186="Send to Laundry",D186="Issue to Rooms or Operations"),-E186,0))),"")</f>
        <v/>
      </c>
      <c r="L186" s="30">
        <f>IFERROR(IF(OR(C186="",E186=""),"",E186*I186),"")</f>
        <v/>
      </c>
      <c r="M186" s="25" t="n"/>
      <c r="N186" s="25" t="n"/>
      <c r="O186" s="31">
        <f>IFERROR('Linen Inventory'!A186,"")</f>
        <v/>
      </c>
    </row>
    <row r="187">
      <c r="A187" s="28" t="n"/>
      <c r="B187" s="24" t="n"/>
      <c r="C187" s="24" t="n"/>
      <c r="D187" s="25" t="n"/>
      <c r="E187" s="49" t="n"/>
      <c r="F187" s="25" t="n"/>
      <c r="G187" s="25" t="n"/>
      <c r="H187" s="25" t="n"/>
      <c r="I187" s="26" t="n"/>
      <c r="J187" s="50">
        <f>IFERROR(IF(OR(C187="",D187="",E187=""),"",IF(OR(D187="Purchase Receipt",D187="Transfer In",D187="Ownership Adjustment Increase"),E187,IF(OR(D187="Transfer Out",D187="Ownership Adjustment Decrease",D187="Discard or Loss"),-E187,0))),"")</f>
        <v/>
      </c>
      <c r="K187" s="50">
        <f>IFERROR(IF(OR(C187="",D187="",E187=""),"",IF(OR(D187="Purchase Receipt",D187="Transfer In",D187="Ownership Adjustment Increase",D187="Return from Laundry",D187="Return to Storage"),E187,IF(OR(D187="Transfer Out",D187="Ownership Adjustment Decrease",D187="Send to Laundry",D187="Issue to Rooms or Operations"),-E187,0))),"")</f>
        <v/>
      </c>
      <c r="L187" s="30">
        <f>IFERROR(IF(OR(C187="",E187=""),"",E187*I187),"")</f>
        <v/>
      </c>
      <c r="M187" s="25" t="n"/>
      <c r="N187" s="25" t="n"/>
      <c r="O187" s="31">
        <f>IFERROR('Linen Inventory'!A187,"")</f>
        <v/>
      </c>
    </row>
    <row r="188">
      <c r="A188" s="28" t="n"/>
      <c r="B188" s="24" t="n"/>
      <c r="C188" s="24" t="n"/>
      <c r="D188" s="25" t="n"/>
      <c r="E188" s="49" t="n"/>
      <c r="F188" s="25" t="n"/>
      <c r="G188" s="25" t="n"/>
      <c r="H188" s="25" t="n"/>
      <c r="I188" s="26" t="n"/>
      <c r="J188" s="50">
        <f>IFERROR(IF(OR(C188="",D188="",E188=""),"",IF(OR(D188="Purchase Receipt",D188="Transfer In",D188="Ownership Adjustment Increase"),E188,IF(OR(D188="Transfer Out",D188="Ownership Adjustment Decrease",D188="Discard or Loss"),-E188,0))),"")</f>
        <v/>
      </c>
      <c r="K188" s="50">
        <f>IFERROR(IF(OR(C188="",D188="",E188=""),"",IF(OR(D188="Purchase Receipt",D188="Transfer In",D188="Ownership Adjustment Increase",D188="Return from Laundry",D188="Return to Storage"),E188,IF(OR(D188="Transfer Out",D188="Ownership Adjustment Decrease",D188="Send to Laundry",D188="Issue to Rooms or Operations"),-E188,0))),"")</f>
        <v/>
      </c>
      <c r="L188" s="30">
        <f>IFERROR(IF(OR(C188="",E188=""),"",E188*I188),"")</f>
        <v/>
      </c>
      <c r="M188" s="25" t="n"/>
      <c r="N188" s="25" t="n"/>
      <c r="O188" s="31">
        <f>IFERROR('Linen Inventory'!A188,"")</f>
        <v/>
      </c>
    </row>
    <row r="189">
      <c r="A189" s="28" t="n"/>
      <c r="B189" s="24" t="n"/>
      <c r="C189" s="24" t="n"/>
      <c r="D189" s="25" t="n"/>
      <c r="E189" s="49" t="n"/>
      <c r="F189" s="25" t="n"/>
      <c r="G189" s="25" t="n"/>
      <c r="H189" s="25" t="n"/>
      <c r="I189" s="26" t="n"/>
      <c r="J189" s="50">
        <f>IFERROR(IF(OR(C189="",D189="",E189=""),"",IF(OR(D189="Purchase Receipt",D189="Transfer In",D189="Ownership Adjustment Increase"),E189,IF(OR(D189="Transfer Out",D189="Ownership Adjustment Decrease",D189="Discard or Loss"),-E189,0))),"")</f>
        <v/>
      </c>
      <c r="K189" s="50">
        <f>IFERROR(IF(OR(C189="",D189="",E189=""),"",IF(OR(D189="Purchase Receipt",D189="Transfer In",D189="Ownership Adjustment Increase",D189="Return from Laundry",D189="Return to Storage"),E189,IF(OR(D189="Transfer Out",D189="Ownership Adjustment Decrease",D189="Send to Laundry",D189="Issue to Rooms or Operations"),-E189,0))),"")</f>
        <v/>
      </c>
      <c r="L189" s="30">
        <f>IFERROR(IF(OR(C189="",E189=""),"",E189*I189),"")</f>
        <v/>
      </c>
      <c r="M189" s="25" t="n"/>
      <c r="N189" s="25" t="n"/>
      <c r="O189" s="31">
        <f>IFERROR('Linen Inventory'!A189,"")</f>
        <v/>
      </c>
    </row>
    <row r="190">
      <c r="A190" s="28" t="n"/>
      <c r="B190" s="24" t="n"/>
      <c r="C190" s="24" t="n"/>
      <c r="D190" s="25" t="n"/>
      <c r="E190" s="49" t="n"/>
      <c r="F190" s="25" t="n"/>
      <c r="G190" s="25" t="n"/>
      <c r="H190" s="25" t="n"/>
      <c r="I190" s="26" t="n"/>
      <c r="J190" s="50">
        <f>IFERROR(IF(OR(C190="",D190="",E190=""),"",IF(OR(D190="Purchase Receipt",D190="Transfer In",D190="Ownership Adjustment Increase"),E190,IF(OR(D190="Transfer Out",D190="Ownership Adjustment Decrease",D190="Discard or Loss"),-E190,0))),"")</f>
        <v/>
      </c>
      <c r="K190" s="50">
        <f>IFERROR(IF(OR(C190="",D190="",E190=""),"",IF(OR(D190="Purchase Receipt",D190="Transfer In",D190="Ownership Adjustment Increase",D190="Return from Laundry",D190="Return to Storage"),E190,IF(OR(D190="Transfer Out",D190="Ownership Adjustment Decrease",D190="Send to Laundry",D190="Issue to Rooms or Operations"),-E190,0))),"")</f>
        <v/>
      </c>
      <c r="L190" s="30">
        <f>IFERROR(IF(OR(C190="",E190=""),"",E190*I190),"")</f>
        <v/>
      </c>
      <c r="M190" s="25" t="n"/>
      <c r="N190" s="25" t="n"/>
      <c r="O190" s="31">
        <f>IFERROR('Linen Inventory'!A190,"")</f>
        <v/>
      </c>
    </row>
    <row r="191">
      <c r="A191" s="28" t="n"/>
      <c r="B191" s="24" t="n"/>
      <c r="C191" s="24" t="n"/>
      <c r="D191" s="25" t="n"/>
      <c r="E191" s="49" t="n"/>
      <c r="F191" s="25" t="n"/>
      <c r="G191" s="25" t="n"/>
      <c r="H191" s="25" t="n"/>
      <c r="I191" s="26" t="n"/>
      <c r="J191" s="50">
        <f>IFERROR(IF(OR(C191="",D191="",E191=""),"",IF(OR(D191="Purchase Receipt",D191="Transfer In",D191="Ownership Adjustment Increase"),E191,IF(OR(D191="Transfer Out",D191="Ownership Adjustment Decrease",D191="Discard or Loss"),-E191,0))),"")</f>
        <v/>
      </c>
      <c r="K191" s="50">
        <f>IFERROR(IF(OR(C191="",D191="",E191=""),"",IF(OR(D191="Purchase Receipt",D191="Transfer In",D191="Ownership Adjustment Increase",D191="Return from Laundry",D191="Return to Storage"),E191,IF(OR(D191="Transfer Out",D191="Ownership Adjustment Decrease",D191="Send to Laundry",D191="Issue to Rooms or Operations"),-E191,0))),"")</f>
        <v/>
      </c>
      <c r="L191" s="30">
        <f>IFERROR(IF(OR(C191="",E191=""),"",E191*I191),"")</f>
        <v/>
      </c>
      <c r="M191" s="25" t="n"/>
      <c r="N191" s="25" t="n"/>
      <c r="O191" s="31">
        <f>IFERROR('Linen Inventory'!A191,"")</f>
        <v/>
      </c>
    </row>
    <row r="192">
      <c r="A192" s="28" t="n"/>
      <c r="B192" s="24" t="n"/>
      <c r="C192" s="24" t="n"/>
      <c r="D192" s="25" t="n"/>
      <c r="E192" s="49" t="n"/>
      <c r="F192" s="25" t="n"/>
      <c r="G192" s="25" t="n"/>
      <c r="H192" s="25" t="n"/>
      <c r="I192" s="26" t="n"/>
      <c r="J192" s="50">
        <f>IFERROR(IF(OR(C192="",D192="",E192=""),"",IF(OR(D192="Purchase Receipt",D192="Transfer In",D192="Ownership Adjustment Increase"),E192,IF(OR(D192="Transfer Out",D192="Ownership Adjustment Decrease",D192="Discard or Loss"),-E192,0))),"")</f>
        <v/>
      </c>
      <c r="K192" s="50">
        <f>IFERROR(IF(OR(C192="",D192="",E192=""),"",IF(OR(D192="Purchase Receipt",D192="Transfer In",D192="Ownership Adjustment Increase",D192="Return from Laundry",D192="Return to Storage"),E192,IF(OR(D192="Transfer Out",D192="Ownership Adjustment Decrease",D192="Send to Laundry",D192="Issue to Rooms or Operations"),-E192,0))),"")</f>
        <v/>
      </c>
      <c r="L192" s="30">
        <f>IFERROR(IF(OR(C192="",E192=""),"",E192*I192),"")</f>
        <v/>
      </c>
      <c r="M192" s="25" t="n"/>
      <c r="N192" s="25" t="n"/>
      <c r="O192" s="31">
        <f>IFERROR('Linen Inventory'!A192,"")</f>
        <v/>
      </c>
    </row>
    <row r="193">
      <c r="A193" s="28" t="n"/>
      <c r="B193" s="24" t="n"/>
      <c r="C193" s="24" t="n"/>
      <c r="D193" s="25" t="n"/>
      <c r="E193" s="49" t="n"/>
      <c r="F193" s="25" t="n"/>
      <c r="G193" s="25" t="n"/>
      <c r="H193" s="25" t="n"/>
      <c r="I193" s="26" t="n"/>
      <c r="J193" s="50">
        <f>IFERROR(IF(OR(C193="",D193="",E193=""),"",IF(OR(D193="Purchase Receipt",D193="Transfer In",D193="Ownership Adjustment Increase"),E193,IF(OR(D193="Transfer Out",D193="Ownership Adjustment Decrease",D193="Discard or Loss"),-E193,0))),"")</f>
        <v/>
      </c>
      <c r="K193" s="50">
        <f>IFERROR(IF(OR(C193="",D193="",E193=""),"",IF(OR(D193="Purchase Receipt",D193="Transfer In",D193="Ownership Adjustment Increase",D193="Return from Laundry",D193="Return to Storage"),E193,IF(OR(D193="Transfer Out",D193="Ownership Adjustment Decrease",D193="Send to Laundry",D193="Issue to Rooms or Operations"),-E193,0))),"")</f>
        <v/>
      </c>
      <c r="L193" s="30">
        <f>IFERROR(IF(OR(C193="",E193=""),"",E193*I193),"")</f>
        <v/>
      </c>
      <c r="M193" s="25" t="n"/>
      <c r="N193" s="25" t="n"/>
      <c r="O193" s="31">
        <f>IFERROR('Linen Inventory'!A193,"")</f>
        <v/>
      </c>
    </row>
    <row r="194">
      <c r="A194" s="28" t="n"/>
      <c r="B194" s="24" t="n"/>
      <c r="C194" s="24" t="n"/>
      <c r="D194" s="25" t="n"/>
      <c r="E194" s="49" t="n"/>
      <c r="F194" s="25" t="n"/>
      <c r="G194" s="25" t="n"/>
      <c r="H194" s="25" t="n"/>
      <c r="I194" s="26" t="n"/>
      <c r="J194" s="50">
        <f>IFERROR(IF(OR(C194="",D194="",E194=""),"",IF(OR(D194="Purchase Receipt",D194="Transfer In",D194="Ownership Adjustment Increase"),E194,IF(OR(D194="Transfer Out",D194="Ownership Adjustment Decrease",D194="Discard or Loss"),-E194,0))),"")</f>
        <v/>
      </c>
      <c r="K194" s="50">
        <f>IFERROR(IF(OR(C194="",D194="",E194=""),"",IF(OR(D194="Purchase Receipt",D194="Transfer In",D194="Ownership Adjustment Increase",D194="Return from Laundry",D194="Return to Storage"),E194,IF(OR(D194="Transfer Out",D194="Ownership Adjustment Decrease",D194="Send to Laundry",D194="Issue to Rooms or Operations"),-E194,0))),"")</f>
        <v/>
      </c>
      <c r="L194" s="30">
        <f>IFERROR(IF(OR(C194="",E194=""),"",E194*I194),"")</f>
        <v/>
      </c>
      <c r="M194" s="25" t="n"/>
      <c r="N194" s="25" t="n"/>
      <c r="O194" s="31">
        <f>IFERROR('Linen Inventory'!A194,"")</f>
        <v/>
      </c>
    </row>
    <row r="195">
      <c r="A195" s="28" t="n"/>
      <c r="B195" s="24" t="n"/>
      <c r="C195" s="24" t="n"/>
      <c r="D195" s="25" t="n"/>
      <c r="E195" s="49" t="n"/>
      <c r="F195" s="25" t="n"/>
      <c r="G195" s="25" t="n"/>
      <c r="H195" s="25" t="n"/>
      <c r="I195" s="26" t="n"/>
      <c r="J195" s="50">
        <f>IFERROR(IF(OR(C195="",D195="",E195=""),"",IF(OR(D195="Purchase Receipt",D195="Transfer In",D195="Ownership Adjustment Increase"),E195,IF(OR(D195="Transfer Out",D195="Ownership Adjustment Decrease",D195="Discard or Loss"),-E195,0))),"")</f>
        <v/>
      </c>
      <c r="K195" s="50">
        <f>IFERROR(IF(OR(C195="",D195="",E195=""),"",IF(OR(D195="Purchase Receipt",D195="Transfer In",D195="Ownership Adjustment Increase",D195="Return from Laundry",D195="Return to Storage"),E195,IF(OR(D195="Transfer Out",D195="Ownership Adjustment Decrease",D195="Send to Laundry",D195="Issue to Rooms or Operations"),-E195,0))),"")</f>
        <v/>
      </c>
      <c r="L195" s="30">
        <f>IFERROR(IF(OR(C195="",E195=""),"",E195*I195),"")</f>
        <v/>
      </c>
      <c r="M195" s="25" t="n"/>
      <c r="N195" s="25" t="n"/>
      <c r="O195" s="31">
        <f>IFERROR('Linen Inventory'!A195,"")</f>
        <v/>
      </c>
    </row>
    <row r="196">
      <c r="A196" s="28" t="n"/>
      <c r="B196" s="24" t="n"/>
      <c r="C196" s="24" t="n"/>
      <c r="D196" s="25" t="n"/>
      <c r="E196" s="49" t="n"/>
      <c r="F196" s="25" t="n"/>
      <c r="G196" s="25" t="n"/>
      <c r="H196" s="25" t="n"/>
      <c r="I196" s="26" t="n"/>
      <c r="J196" s="50">
        <f>IFERROR(IF(OR(C196="",D196="",E196=""),"",IF(OR(D196="Purchase Receipt",D196="Transfer In",D196="Ownership Adjustment Increase"),E196,IF(OR(D196="Transfer Out",D196="Ownership Adjustment Decrease",D196="Discard or Loss"),-E196,0))),"")</f>
        <v/>
      </c>
      <c r="K196" s="50">
        <f>IFERROR(IF(OR(C196="",D196="",E196=""),"",IF(OR(D196="Purchase Receipt",D196="Transfer In",D196="Ownership Adjustment Increase",D196="Return from Laundry",D196="Return to Storage"),E196,IF(OR(D196="Transfer Out",D196="Ownership Adjustment Decrease",D196="Send to Laundry",D196="Issue to Rooms or Operations"),-E196,0))),"")</f>
        <v/>
      </c>
      <c r="L196" s="30">
        <f>IFERROR(IF(OR(C196="",E196=""),"",E196*I196),"")</f>
        <v/>
      </c>
      <c r="M196" s="25" t="n"/>
      <c r="N196" s="25" t="n"/>
      <c r="O196" s="31">
        <f>IFERROR('Linen Inventory'!A196,"")</f>
        <v/>
      </c>
    </row>
    <row r="197">
      <c r="A197" s="28" t="n"/>
      <c r="B197" s="24" t="n"/>
      <c r="C197" s="24" t="n"/>
      <c r="D197" s="25" t="n"/>
      <c r="E197" s="49" t="n"/>
      <c r="F197" s="25" t="n"/>
      <c r="G197" s="25" t="n"/>
      <c r="H197" s="25" t="n"/>
      <c r="I197" s="26" t="n"/>
      <c r="J197" s="50">
        <f>IFERROR(IF(OR(C197="",D197="",E197=""),"",IF(OR(D197="Purchase Receipt",D197="Transfer In",D197="Ownership Adjustment Increase"),E197,IF(OR(D197="Transfer Out",D197="Ownership Adjustment Decrease",D197="Discard or Loss"),-E197,0))),"")</f>
        <v/>
      </c>
      <c r="K197" s="50">
        <f>IFERROR(IF(OR(C197="",D197="",E197=""),"",IF(OR(D197="Purchase Receipt",D197="Transfer In",D197="Ownership Adjustment Increase",D197="Return from Laundry",D197="Return to Storage"),E197,IF(OR(D197="Transfer Out",D197="Ownership Adjustment Decrease",D197="Send to Laundry",D197="Issue to Rooms or Operations"),-E197,0))),"")</f>
        <v/>
      </c>
      <c r="L197" s="30">
        <f>IFERROR(IF(OR(C197="",E197=""),"",E197*I197),"")</f>
        <v/>
      </c>
      <c r="M197" s="25" t="n"/>
      <c r="N197" s="25" t="n"/>
      <c r="O197" s="31">
        <f>IFERROR('Linen Inventory'!A197,"")</f>
        <v/>
      </c>
    </row>
    <row r="198">
      <c r="A198" s="28" t="n"/>
      <c r="B198" s="24" t="n"/>
      <c r="C198" s="24" t="n"/>
      <c r="D198" s="25" t="n"/>
      <c r="E198" s="49" t="n"/>
      <c r="F198" s="25" t="n"/>
      <c r="G198" s="25" t="n"/>
      <c r="H198" s="25" t="n"/>
      <c r="I198" s="26" t="n"/>
      <c r="J198" s="50">
        <f>IFERROR(IF(OR(C198="",D198="",E198=""),"",IF(OR(D198="Purchase Receipt",D198="Transfer In",D198="Ownership Adjustment Increase"),E198,IF(OR(D198="Transfer Out",D198="Ownership Adjustment Decrease",D198="Discard or Loss"),-E198,0))),"")</f>
        <v/>
      </c>
      <c r="K198" s="50">
        <f>IFERROR(IF(OR(C198="",D198="",E198=""),"",IF(OR(D198="Purchase Receipt",D198="Transfer In",D198="Ownership Adjustment Increase",D198="Return from Laundry",D198="Return to Storage"),E198,IF(OR(D198="Transfer Out",D198="Ownership Adjustment Decrease",D198="Send to Laundry",D198="Issue to Rooms or Operations"),-E198,0))),"")</f>
        <v/>
      </c>
      <c r="L198" s="30">
        <f>IFERROR(IF(OR(C198="",E198=""),"",E198*I198),"")</f>
        <v/>
      </c>
      <c r="M198" s="25" t="n"/>
      <c r="N198" s="25" t="n"/>
      <c r="O198" s="31">
        <f>IFERROR('Linen Inventory'!A198,"")</f>
        <v/>
      </c>
    </row>
    <row r="199">
      <c r="A199" s="28" t="n"/>
      <c r="B199" s="24" t="n"/>
      <c r="C199" s="24" t="n"/>
      <c r="D199" s="25" t="n"/>
      <c r="E199" s="49" t="n"/>
      <c r="F199" s="25" t="n"/>
      <c r="G199" s="25" t="n"/>
      <c r="H199" s="25" t="n"/>
      <c r="I199" s="26" t="n"/>
      <c r="J199" s="50">
        <f>IFERROR(IF(OR(C199="",D199="",E199=""),"",IF(OR(D199="Purchase Receipt",D199="Transfer In",D199="Ownership Adjustment Increase"),E199,IF(OR(D199="Transfer Out",D199="Ownership Adjustment Decrease",D199="Discard or Loss"),-E199,0))),"")</f>
        <v/>
      </c>
      <c r="K199" s="50">
        <f>IFERROR(IF(OR(C199="",D199="",E199=""),"",IF(OR(D199="Purchase Receipt",D199="Transfer In",D199="Ownership Adjustment Increase",D199="Return from Laundry",D199="Return to Storage"),E199,IF(OR(D199="Transfer Out",D199="Ownership Adjustment Decrease",D199="Send to Laundry",D199="Issue to Rooms or Operations"),-E199,0))),"")</f>
        <v/>
      </c>
      <c r="L199" s="30">
        <f>IFERROR(IF(OR(C199="",E199=""),"",E199*I199),"")</f>
        <v/>
      </c>
      <c r="M199" s="25" t="n"/>
      <c r="N199" s="25" t="n"/>
      <c r="O199" s="31">
        <f>IFERROR('Linen Inventory'!A199,"")</f>
        <v/>
      </c>
    </row>
    <row r="200">
      <c r="A200" s="28" t="n"/>
      <c r="B200" s="24" t="n"/>
      <c r="C200" s="24" t="n"/>
      <c r="D200" s="25" t="n"/>
      <c r="E200" s="49" t="n"/>
      <c r="F200" s="25" t="n"/>
      <c r="G200" s="25" t="n"/>
      <c r="H200" s="25" t="n"/>
      <c r="I200" s="26" t="n"/>
      <c r="J200" s="50">
        <f>IFERROR(IF(OR(C200="",D200="",E200=""),"",IF(OR(D200="Purchase Receipt",D200="Transfer In",D200="Ownership Adjustment Increase"),E200,IF(OR(D200="Transfer Out",D200="Ownership Adjustment Decrease",D200="Discard or Loss"),-E200,0))),"")</f>
        <v/>
      </c>
      <c r="K200" s="50">
        <f>IFERROR(IF(OR(C200="",D200="",E200=""),"",IF(OR(D200="Purchase Receipt",D200="Transfer In",D200="Ownership Adjustment Increase",D200="Return from Laundry",D200="Return to Storage"),E200,IF(OR(D200="Transfer Out",D200="Ownership Adjustment Decrease",D200="Send to Laundry",D200="Issue to Rooms or Operations"),-E200,0))),"")</f>
        <v/>
      </c>
      <c r="L200" s="30">
        <f>IFERROR(IF(OR(C200="",E200=""),"",E200*I200),"")</f>
        <v/>
      </c>
      <c r="M200" s="25" t="n"/>
      <c r="N200" s="25" t="n"/>
      <c r="O200" s="31">
        <f>IFERROR('Linen Inventory'!A200,"")</f>
        <v/>
      </c>
    </row>
    <row r="201">
      <c r="A201" s="28" t="n"/>
      <c r="B201" s="24" t="n"/>
      <c r="C201" s="24" t="n"/>
      <c r="D201" s="25" t="n"/>
      <c r="E201" s="49" t="n"/>
      <c r="F201" s="25" t="n"/>
      <c r="G201" s="25" t="n"/>
      <c r="H201" s="25" t="n"/>
      <c r="I201" s="26" t="n"/>
      <c r="J201" s="50">
        <f>IFERROR(IF(OR(C201="",D201="",E201=""),"",IF(OR(D201="Purchase Receipt",D201="Transfer In",D201="Ownership Adjustment Increase"),E201,IF(OR(D201="Transfer Out",D201="Ownership Adjustment Decrease",D201="Discard or Loss"),-E201,0))),"")</f>
        <v/>
      </c>
      <c r="K201" s="50">
        <f>IFERROR(IF(OR(C201="",D201="",E201=""),"",IF(OR(D201="Purchase Receipt",D201="Transfer In",D201="Ownership Adjustment Increase",D201="Return from Laundry",D201="Return to Storage"),E201,IF(OR(D201="Transfer Out",D201="Ownership Adjustment Decrease",D201="Send to Laundry",D201="Issue to Rooms or Operations"),-E201,0))),"")</f>
        <v/>
      </c>
      <c r="L201" s="30">
        <f>IFERROR(IF(OR(C201="",E201=""),"",E201*I201),"")</f>
        <v/>
      </c>
      <c r="M201" s="25" t="n"/>
      <c r="N201" s="25" t="n"/>
      <c r="O201" s="31">
        <f>IFERROR('Linen Inventory'!A201,"")</f>
        <v/>
      </c>
    </row>
    <row r="202">
      <c r="A202" s="28" t="n"/>
      <c r="B202" s="24" t="n"/>
      <c r="C202" s="24" t="n"/>
      <c r="D202" s="25" t="n"/>
      <c r="E202" s="49" t="n"/>
      <c r="F202" s="25" t="n"/>
      <c r="G202" s="25" t="n"/>
      <c r="H202" s="25" t="n"/>
      <c r="I202" s="26" t="n"/>
      <c r="J202" s="50">
        <f>IFERROR(IF(OR(C202="",D202="",E202=""),"",IF(OR(D202="Purchase Receipt",D202="Transfer In",D202="Ownership Adjustment Increase"),E202,IF(OR(D202="Transfer Out",D202="Ownership Adjustment Decrease",D202="Discard or Loss"),-E202,0))),"")</f>
        <v/>
      </c>
      <c r="K202" s="50">
        <f>IFERROR(IF(OR(C202="",D202="",E202=""),"",IF(OR(D202="Purchase Receipt",D202="Transfer In",D202="Ownership Adjustment Increase",D202="Return from Laundry",D202="Return to Storage"),E202,IF(OR(D202="Transfer Out",D202="Ownership Adjustment Decrease",D202="Send to Laundry",D202="Issue to Rooms or Operations"),-E202,0))),"")</f>
        <v/>
      </c>
      <c r="L202" s="30">
        <f>IFERROR(IF(OR(C202="",E202=""),"",E202*I202),"")</f>
        <v/>
      </c>
      <c r="M202" s="25" t="n"/>
      <c r="N202" s="25" t="n"/>
      <c r="O202" s="31">
        <f>IFERROR('Linen Inventory'!A202,"")</f>
        <v/>
      </c>
    </row>
    <row r="203">
      <c r="A203" s="28" t="n"/>
      <c r="B203" s="24" t="n"/>
      <c r="C203" s="24" t="n"/>
      <c r="D203" s="25" t="n"/>
      <c r="E203" s="49" t="n"/>
      <c r="F203" s="25" t="n"/>
      <c r="G203" s="25" t="n"/>
      <c r="H203" s="25" t="n"/>
      <c r="I203" s="26" t="n"/>
      <c r="J203" s="50">
        <f>IFERROR(IF(OR(C203="",D203="",E203=""),"",IF(OR(D203="Purchase Receipt",D203="Transfer In",D203="Ownership Adjustment Increase"),E203,IF(OR(D203="Transfer Out",D203="Ownership Adjustment Decrease",D203="Discard or Loss"),-E203,0))),"")</f>
        <v/>
      </c>
      <c r="K203" s="50">
        <f>IFERROR(IF(OR(C203="",D203="",E203=""),"",IF(OR(D203="Purchase Receipt",D203="Transfer In",D203="Ownership Adjustment Increase",D203="Return from Laundry",D203="Return to Storage"),E203,IF(OR(D203="Transfer Out",D203="Ownership Adjustment Decrease",D203="Send to Laundry",D203="Issue to Rooms or Operations"),-E203,0))),"")</f>
        <v/>
      </c>
      <c r="L203" s="30">
        <f>IFERROR(IF(OR(C203="",E203=""),"",E203*I203),"")</f>
        <v/>
      </c>
      <c r="M203" s="25" t="n"/>
      <c r="N203" s="25" t="n"/>
      <c r="O203" s="31">
        <f>IFERROR('Linen Inventory'!A203,"")</f>
        <v/>
      </c>
    </row>
    <row r="204">
      <c r="A204" s="28" t="n"/>
      <c r="B204" s="24" t="n"/>
      <c r="C204" s="24" t="n"/>
      <c r="D204" s="25" t="n"/>
      <c r="E204" s="49" t="n"/>
      <c r="F204" s="25" t="n"/>
      <c r="G204" s="25" t="n"/>
      <c r="H204" s="25" t="n"/>
      <c r="I204" s="26" t="n"/>
      <c r="J204" s="50">
        <f>IFERROR(IF(OR(C204="",D204="",E204=""),"",IF(OR(D204="Purchase Receipt",D204="Transfer In",D204="Ownership Adjustment Increase"),E204,IF(OR(D204="Transfer Out",D204="Ownership Adjustment Decrease",D204="Discard or Loss"),-E204,0))),"")</f>
        <v/>
      </c>
      <c r="K204" s="50">
        <f>IFERROR(IF(OR(C204="",D204="",E204=""),"",IF(OR(D204="Purchase Receipt",D204="Transfer In",D204="Ownership Adjustment Increase",D204="Return from Laundry",D204="Return to Storage"),E204,IF(OR(D204="Transfer Out",D204="Ownership Adjustment Decrease",D204="Send to Laundry",D204="Issue to Rooms or Operations"),-E204,0))),"")</f>
        <v/>
      </c>
      <c r="L204" s="30">
        <f>IFERROR(IF(OR(C204="",E204=""),"",E204*I204),"")</f>
        <v/>
      </c>
      <c r="M204" s="25" t="n"/>
      <c r="N204" s="25" t="n"/>
      <c r="O204" s="31">
        <f>IFERROR('Linen Inventory'!A204,"")</f>
        <v/>
      </c>
    </row>
    <row r="205">
      <c r="A205" s="28" t="n"/>
      <c r="B205" s="24" t="n"/>
      <c r="C205" s="24" t="n"/>
      <c r="D205" s="25" t="n"/>
      <c r="E205" s="49" t="n"/>
      <c r="F205" s="25" t="n"/>
      <c r="G205" s="25" t="n"/>
      <c r="H205" s="25" t="n"/>
      <c r="I205" s="26" t="n"/>
      <c r="J205" s="50">
        <f>IFERROR(IF(OR(C205="",D205="",E205=""),"",IF(OR(D205="Purchase Receipt",D205="Transfer In",D205="Ownership Adjustment Increase"),E205,IF(OR(D205="Transfer Out",D205="Ownership Adjustment Decrease",D205="Discard or Loss"),-E205,0))),"")</f>
        <v/>
      </c>
      <c r="K205" s="50">
        <f>IFERROR(IF(OR(C205="",D205="",E205=""),"",IF(OR(D205="Purchase Receipt",D205="Transfer In",D205="Ownership Adjustment Increase",D205="Return from Laundry",D205="Return to Storage"),E205,IF(OR(D205="Transfer Out",D205="Ownership Adjustment Decrease",D205="Send to Laundry",D205="Issue to Rooms or Operations"),-E205,0))),"")</f>
        <v/>
      </c>
      <c r="L205" s="30">
        <f>IFERROR(IF(OR(C205="",E205=""),"",E205*I205),"")</f>
        <v/>
      </c>
      <c r="M205" s="25" t="n"/>
      <c r="N205" s="25" t="n"/>
      <c r="O205" s="31">
        <f>IFERROR('Linen Inventory'!A205,"")</f>
        <v/>
      </c>
    </row>
  </sheetData>
  <autoFilter ref="A5:N205"/>
  <mergeCells count="1">
    <mergeCell ref="A1:N1"/>
  </mergeCells>
  <conditionalFormatting sqref="B6:B205">
    <cfRule type="expression" priority="1" dxfId="0">
      <formula>IFERROR(AND($B6&lt;&gt;"",COUNTIF($B$6:$B$205,$B6)&gt;1),0)</formula>
    </cfRule>
  </conditionalFormatting>
  <conditionalFormatting sqref="C6:C205">
    <cfRule type="expression" priority="2" dxfId="0">
      <formula>IFERROR(AND($C6&lt;&gt;"",COUNTIF('Linen Inventory'!$A$6:$A$205,$C6)=0),0)</formula>
    </cfRule>
  </conditionalFormatting>
  <conditionalFormatting sqref="A6:A205">
    <cfRule type="expression" priority="3" dxfId="5">
      <formula>IFERROR(AND($A6&lt;&gt;"",$A6&gt;'Dashboard'!$B$4),0)</formula>
    </cfRule>
  </conditionalFormatting>
  <conditionalFormatting sqref="A6:N205">
    <cfRule type="expression" priority="4" dxfId="1">
      <formula>IFERROR(AND(COUNTA($A6:$N6)&gt;0,OR($A6="",$B6="",$C6="",$D6="",$E6="")),0)</formula>
    </cfRule>
  </conditionalFormatting>
  <conditionalFormatting sqref="K6:K205">
    <cfRule type="cellIs" priority="5" operator="lessThan" dxfId="1">
      <formula>0</formula>
    </cfRule>
    <cfRule type="cellIs" priority="6" operator="greaterThan" dxfId="7">
      <formula>0</formula>
    </cfRule>
  </conditionalFormatting>
  <dataValidations count="6">
    <dataValidation sqref="A6:A205" showDropDown="0" showInputMessage="1" showErrorMessage="1" allowBlank="0" errorTitle="Invalid Transaction Date" error="Enter a date from 1/1/2026 through 12/31/2035." promptTitle="Transaction Date" prompt="Enter the effective date of the linen movement." type="date" errorStyle="stop" operator="between">
      <formula1>DATE(2026,1,1)</formula1>
      <formula2>DATE(2035,12,31)</formula2>
    </dataValidation>
    <dataValidation sqref="B6:B205" showDropDown="0" showInputMessage="1" showErrorMessage="1" allowBlank="0" errorTitle="Missing Transaction ID" error="Enter a transaction ID." promptTitle="Transaction ID" prompt="Use a unique ID, for example TXN-2026-0001." type="textLength" errorStyle="stop" operator="greaterThan">
      <formula1>0</formula1>
    </dataValidation>
    <dataValidation sqref="C6:C205" showDropDown="0" showInputMessage="1" showErrorMessage="1" allowBlank="0" errorTitle="Invalid Item ID" error="Select an Item ID from Linen Inventory." promptTitle="Item ID" prompt="Select the linen Item ID affected by this transaction." type="list" errorStyle="stop">
      <formula1>$O$6:$O$205</formula1>
    </dataValidation>
    <dataValidation sqref="D6:D205" showDropDown="0" showInputMessage="1" showErrorMessage="1" allowBlank="0" errorTitle="Invalid Transaction Type" error="Select a listed transaction type." promptTitle="Transaction Type" prompt="The transaction type controls ownership and availability effects." type="list" errorStyle="stop">
      <formula1>"Purchase Receipt,Transfer In,Transfer Out,Ownership Adjustment Increase,Ownership Adjustment Decrease,Send to Laundry,Return from Laundry,Issue to Rooms or Operations,Return to Storage,Discard or Loss"</formula1>
    </dataValidation>
    <dataValidation sqref="E6:E205" showDropDown="0" showInputMessage="1" showErrorMessage="1" allowBlank="0" errorTitle="Invalid Quantity" error="Enter a whole number greater than zero." promptTitle="Transaction Quantity" prompt="Enter the number of pieces moved." type="whole" errorStyle="stop" operator="greaterThan">
      <formula1>0</formula1>
    </dataValidation>
    <dataValidation sqref="I6:I205" showDropDown="0" showInputMessage="1" showErrorMessage="1" allowBlank="0" errorTitle="Invalid Unit Cost" error="Enter a cost greater than or equal to zero." promptTitle="Unit Cost" prompt="Enter unit cost when relevant to the transaction." type="decimal" errorStyle="stop" operator="greaterThanOrEqual">
      <formula1>0</formula1>
    </dataValidation>
  </dataValidations>
  <pageMargins left="0.25" right="0.25" top="0.5" bottom="0.5"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F55"/>
  <sheetViews>
    <sheetView showGridLines="0" zoomScale="70" zoomScaleNormal="70" workbookViewId="0">
      <pane ySplit="2" topLeftCell="A3" activePane="bottomLeft" state="frozen"/>
      <selection pane="bottomLeft" activeCell="A1" sqref="A1"/>
    </sheetView>
  </sheetViews>
  <sheetFormatPr baseColWidth="8" defaultRowHeight="15"/>
  <cols>
    <col width="72" customWidth="1" min="1" max="1"/>
    <col width="22" customWidth="1" min="2" max="2"/>
    <col width="22" customWidth="1" min="3" max="3"/>
    <col width="4" customWidth="1" min="4" max="4"/>
    <col width="4" customWidth="1" min="5" max="5"/>
    <col width="4" customWidth="1" min="6" max="6"/>
  </cols>
  <sheetData>
    <row r="1" ht="30" customHeight="1">
      <c r="A1" s="1" t="inlineStr">
        <is>
          <t>Hotel Linen Inventory Workbook Instructions</t>
        </is>
      </c>
      <c r="B1" s="44" t="n"/>
      <c r="C1" s="44" t="n"/>
      <c r="D1" s="44" t="n"/>
      <c r="E1" s="44" t="n"/>
      <c r="F1" s="45" t="n"/>
    </row>
    <row r="3">
      <c r="A3" s="33" t="inlineStr">
        <is>
          <t>Workbook Setup</t>
        </is>
      </c>
      <c r="B3" s="34" t="n"/>
      <c r="C3" s="34" t="n"/>
      <c r="D3" s="34" t="n"/>
      <c r="E3" s="34" t="n"/>
      <c r="F3" s="34" t="n"/>
    </row>
    <row r="4" ht="28" customHeight="1">
      <c r="A4" s="35" t="inlineStr">
        <is>
          <t>1. Enter the property name and operating thresholds on the Dashboard.</t>
        </is>
      </c>
      <c r="B4" s="34" t="n"/>
      <c r="C4" s="34" t="n"/>
      <c r="D4" s="34" t="n"/>
      <c r="E4" s="34" t="n"/>
      <c r="F4" s="34" t="n"/>
    </row>
    <row r="5" ht="28" customHeight="1">
      <c r="A5" s="36" t="inlineStr">
        <is>
          <t>2. Review the 10 sample inventory records and replace or delete them as appropriate.</t>
        </is>
      </c>
      <c r="B5" s="34" t="n"/>
      <c r="C5" s="34" t="n"/>
      <c r="D5" s="34" t="n"/>
      <c r="E5" s="34" t="n"/>
      <c r="F5" s="34" t="n"/>
    </row>
    <row r="6" ht="28" customHeight="1">
      <c r="A6" s="35" t="inlineStr">
        <is>
          <t>3. Assign a unique Item ID to each linen item.</t>
        </is>
      </c>
      <c r="B6" s="34" t="n"/>
      <c r="C6" s="34" t="n"/>
      <c r="D6" s="34" t="n"/>
      <c r="E6" s="34" t="n"/>
      <c r="F6" s="34" t="n"/>
    </row>
    <row r="7" ht="28" customHeight="1">
      <c r="A7" s="36" t="inlineStr">
        <is>
          <t>4. Enter opening owned and available quantities before entering ongoing transactions.</t>
        </is>
      </c>
      <c r="B7" s="34" t="n"/>
      <c r="C7" s="34" t="n"/>
      <c r="D7" s="34" t="n"/>
      <c r="E7" s="34" t="n"/>
      <c r="F7" s="34" t="n"/>
    </row>
    <row r="8" ht="28" customHeight="1">
      <c r="A8" s="35" t="inlineStr">
        <is>
          <t>5. Enter current unit replacement costs for replacement-value reporting.</t>
        </is>
      </c>
      <c r="B8" s="34" t="n"/>
      <c r="C8" s="34" t="n"/>
      <c r="D8" s="34" t="n"/>
      <c r="E8" s="34" t="n"/>
      <c r="F8" s="34" t="n"/>
    </row>
    <row r="9" ht="28" customHeight="1">
      <c r="A9" s="36" t="inlineStr">
        <is>
          <t>6. Set a realistic par level for clean stock available to operations.</t>
        </is>
      </c>
      <c r="B9" s="34" t="n"/>
      <c r="C9" s="34" t="n"/>
      <c r="D9" s="34" t="n"/>
      <c r="E9" s="34" t="n"/>
      <c r="F9" s="34" t="n"/>
    </row>
    <row r="10">
      <c r="A10" s="34" t="n"/>
      <c r="B10" s="34" t="n"/>
      <c r="C10" s="34" t="n"/>
      <c r="D10" s="34" t="n"/>
      <c r="E10" s="34" t="n"/>
      <c r="F10" s="34" t="n"/>
    </row>
    <row r="11">
      <c r="A11" s="33" t="inlineStr">
        <is>
          <t>Daily or Weekly Use</t>
        </is>
      </c>
      <c r="B11" s="34" t="n"/>
      <c r="C11" s="34" t="n"/>
      <c r="D11" s="34" t="n"/>
      <c r="E11" s="34" t="n"/>
      <c r="F11" s="34" t="n"/>
    </row>
    <row r="12" ht="28" customHeight="1">
      <c r="A12" s="35" t="inlineStr">
        <is>
          <t>1. Record receipts, laundry movements, issues, returns, transfers, losses, and adjustments on Linen Transactions.</t>
        </is>
      </c>
      <c r="B12" s="34" t="n"/>
      <c r="C12" s="34" t="n"/>
      <c r="D12" s="34" t="n"/>
      <c r="E12" s="34" t="n"/>
      <c r="F12" s="34" t="n"/>
    </row>
    <row r="13" ht="28" customHeight="1">
      <c r="A13" s="36" t="inlineStr">
        <is>
          <t>2. Use one transaction per row.</t>
        </is>
      </c>
      <c r="B13" s="34" t="n"/>
      <c r="C13" s="34" t="n"/>
      <c r="D13" s="34" t="n"/>
      <c r="E13" s="34" t="n"/>
      <c r="F13" s="34" t="n"/>
    </row>
    <row r="14" ht="28" customHeight="1">
      <c r="A14" s="35" t="inlineStr">
        <is>
          <t>3. Confirm that the selected transaction type correctly reflects whether owned quantity, available quantity, or both should change.</t>
        </is>
      </c>
      <c r="B14" s="34" t="n"/>
      <c r="C14" s="34" t="n"/>
      <c r="D14" s="34" t="n"/>
      <c r="E14" s="34" t="n"/>
      <c r="F14" s="34" t="n"/>
    </row>
    <row r="15" ht="28" customHeight="1">
      <c r="A15" s="36" t="inlineStr">
        <is>
          <t>4. Update physical-count fields on Linen Inventory after cycle counts or full counts.</t>
        </is>
      </c>
      <c r="B15" s="34" t="n"/>
      <c r="C15" s="34" t="n"/>
      <c r="D15" s="34" t="n"/>
      <c r="E15" s="34" t="n"/>
      <c r="F15" s="34" t="n"/>
    </row>
    <row r="16" ht="28" customHeight="1">
      <c r="A16" s="35" t="inlineStr">
        <is>
          <t>5. Review reorder, variance, and stale-count alerts on the Dashboard.</t>
        </is>
      </c>
      <c r="B16" s="34" t="n"/>
      <c r="C16" s="34" t="n"/>
      <c r="D16" s="34" t="n"/>
      <c r="E16" s="34" t="n"/>
      <c r="F16" s="34" t="n"/>
    </row>
    <row r="17">
      <c r="A17" s="34" t="n"/>
      <c r="B17" s="34" t="n"/>
      <c r="C17" s="34" t="n"/>
      <c r="D17" s="34" t="n"/>
      <c r="E17" s="34" t="n"/>
      <c r="F17" s="34" t="n"/>
    </row>
    <row r="18">
      <c r="A18" s="33" t="inlineStr">
        <is>
          <t>Physical Count Guidance</t>
        </is>
      </c>
      <c r="B18" s="34" t="n"/>
      <c r="C18" s="34" t="n"/>
      <c r="D18" s="34" t="n"/>
      <c r="E18" s="34" t="n"/>
      <c r="F18" s="34" t="n"/>
    </row>
    <row r="19" ht="28" customHeight="1">
      <c r="A19" s="36" t="inlineStr">
        <is>
          <t>Physical Owned Quantity: Total property-owned pieces, including items in storage, in use, soiled, or at laundry.</t>
        </is>
      </c>
      <c r="B19" s="34" t="n"/>
      <c r="C19" s="34" t="n"/>
      <c r="D19" s="34" t="n"/>
      <c r="E19" s="34" t="n"/>
      <c r="F19" s="34" t="n"/>
    </row>
    <row r="20" ht="28" customHeight="1">
      <c r="A20" s="35" t="inlineStr">
        <is>
          <t>Physical Available Quantity: Clean pieces currently ready to issue from storage.</t>
        </is>
      </c>
      <c r="B20" s="34" t="n"/>
      <c r="C20" s="34" t="n"/>
      <c r="D20" s="34" t="n"/>
      <c r="E20" s="34" t="n"/>
      <c r="F20" s="34" t="n"/>
    </row>
    <row r="21" ht="28" customHeight="1">
      <c r="A21" s="36" t="inlineStr">
        <is>
          <t>Owned Quantity Variance: Physical owned quantity minus expected owned quantity.</t>
        </is>
      </c>
      <c r="B21" s="34" t="n"/>
      <c r="C21" s="34" t="n"/>
      <c r="D21" s="34" t="n"/>
      <c r="E21" s="34" t="n"/>
      <c r="F21" s="34" t="n"/>
    </row>
    <row r="22" ht="28" customHeight="1">
      <c r="A22" s="35" t="inlineStr">
        <is>
          <t>Available Quantity Variance: Physical available quantity minus expected available quantity.</t>
        </is>
      </c>
      <c r="B22" s="34" t="n"/>
      <c r="C22" s="34" t="n"/>
      <c r="D22" s="34" t="n"/>
      <c r="E22" s="34" t="n"/>
      <c r="F22" s="34" t="n"/>
    </row>
    <row r="23" ht="28" customHeight="1">
      <c r="A23" s="36" t="inlineStr">
        <is>
          <t>Suggested Reorder Quantity: Quantity required to restore available stock to the entered par level after stock falls below the editable low-stock trigger.</t>
        </is>
      </c>
      <c r="B23" s="34" t="n"/>
      <c r="C23" s="34" t="n"/>
      <c r="D23" s="34" t="n"/>
      <c r="E23" s="34" t="n"/>
      <c r="F23" s="34" t="n"/>
    </row>
    <row r="24" ht="28" customHeight="1">
      <c r="A24" s="35" t="inlineStr">
        <is>
          <t>This workbook provides an operational control tool and does not replace management review, purchasing approval, or accounting records.</t>
        </is>
      </c>
      <c r="B24" s="34" t="n"/>
      <c r="C24" s="34" t="n"/>
      <c r="D24" s="34" t="n"/>
      <c r="E24" s="34" t="n"/>
      <c r="F24" s="34" t="n"/>
    </row>
    <row r="25">
      <c r="A25" s="34" t="n"/>
      <c r="B25" s="34" t="n"/>
      <c r="C25" s="34" t="n"/>
      <c r="D25" s="34" t="n"/>
      <c r="E25" s="34" t="n"/>
      <c r="F25" s="34" t="n"/>
    </row>
    <row r="26">
      <c r="A26" s="37" t="inlineStr">
        <is>
          <t>Transaction Type Guide</t>
        </is>
      </c>
      <c r="B26" s="34" t="n"/>
      <c r="C26" s="34" t="n"/>
      <c r="D26" s="34" t="n"/>
      <c r="E26" s="34" t="n"/>
      <c r="F26" s="34" t="n"/>
    </row>
    <row r="27" ht="32" customHeight="1">
      <c r="A27" s="15" t="inlineStr">
        <is>
          <t>Transaction Type</t>
        </is>
      </c>
      <c r="B27" s="15" t="inlineStr">
        <is>
          <t>Ownership Effect</t>
        </is>
      </c>
      <c r="C27" s="15" t="inlineStr">
        <is>
          <t>Availability Effect</t>
        </is>
      </c>
      <c r="D27" s="34" t="n"/>
      <c r="E27" s="34" t="n"/>
      <c r="F27" s="34" t="n"/>
    </row>
    <row r="28">
      <c r="A28" s="20" t="inlineStr">
        <is>
          <t>Purchase Receipt</t>
        </is>
      </c>
      <c r="B28" s="38" t="inlineStr">
        <is>
          <t>Positive</t>
        </is>
      </c>
      <c r="C28" s="38" t="inlineStr">
        <is>
          <t>Positive</t>
        </is>
      </c>
      <c r="D28" s="34" t="n"/>
      <c r="E28" s="34" t="n"/>
      <c r="F28" s="34" t="n"/>
    </row>
    <row r="29">
      <c r="A29" s="16" t="inlineStr">
        <is>
          <t>Transfer In</t>
        </is>
      </c>
      <c r="B29" s="39" t="inlineStr">
        <is>
          <t>Positive</t>
        </is>
      </c>
      <c r="C29" s="39" t="inlineStr">
        <is>
          <t>Positive</t>
        </is>
      </c>
      <c r="D29" s="34" t="n"/>
      <c r="E29" s="34" t="n"/>
      <c r="F29" s="34" t="n"/>
    </row>
    <row r="30">
      <c r="A30" s="20" t="inlineStr">
        <is>
          <t>Transfer Out</t>
        </is>
      </c>
      <c r="B30" s="38" t="inlineStr">
        <is>
          <t>Negative</t>
        </is>
      </c>
      <c r="C30" s="38" t="inlineStr">
        <is>
          <t>Negative</t>
        </is>
      </c>
      <c r="D30" s="34" t="n"/>
      <c r="E30" s="34" t="n"/>
      <c r="F30" s="34" t="n"/>
    </row>
    <row r="31">
      <c r="A31" s="16" t="inlineStr">
        <is>
          <t>Ownership Adjustment Increase</t>
        </is>
      </c>
      <c r="B31" s="39" t="inlineStr">
        <is>
          <t>Positive</t>
        </is>
      </c>
      <c r="C31" s="39" t="inlineStr">
        <is>
          <t>Positive</t>
        </is>
      </c>
      <c r="D31" s="34" t="n"/>
      <c r="E31" s="34" t="n"/>
      <c r="F31" s="34" t="n"/>
    </row>
    <row r="32">
      <c r="A32" s="20" t="inlineStr">
        <is>
          <t>Ownership Adjustment Decrease</t>
        </is>
      </c>
      <c r="B32" s="38" t="inlineStr">
        <is>
          <t>Negative</t>
        </is>
      </c>
      <c r="C32" s="38" t="inlineStr">
        <is>
          <t>Negative</t>
        </is>
      </c>
      <c r="D32" s="34" t="n"/>
      <c r="E32" s="34" t="n"/>
      <c r="F32" s="34" t="n"/>
    </row>
    <row r="33">
      <c r="A33" s="16" t="inlineStr">
        <is>
          <t>Send to Laundry</t>
        </is>
      </c>
      <c r="B33" s="39" t="inlineStr">
        <is>
          <t>Zero</t>
        </is>
      </c>
      <c r="C33" s="39" t="inlineStr">
        <is>
          <t>Negative</t>
        </is>
      </c>
      <c r="D33" s="34" t="n"/>
      <c r="E33" s="34" t="n"/>
      <c r="F33" s="34" t="n"/>
    </row>
    <row r="34">
      <c r="A34" s="20" t="inlineStr">
        <is>
          <t>Return from Laundry</t>
        </is>
      </c>
      <c r="B34" s="38" t="inlineStr">
        <is>
          <t>Zero</t>
        </is>
      </c>
      <c r="C34" s="38" t="inlineStr">
        <is>
          <t>Positive</t>
        </is>
      </c>
      <c r="D34" s="34" t="n"/>
      <c r="E34" s="34" t="n"/>
      <c r="F34" s="34" t="n"/>
    </row>
    <row r="35">
      <c r="A35" s="16" t="inlineStr">
        <is>
          <t>Issue to Rooms or Operations</t>
        </is>
      </c>
      <c r="B35" s="39" t="inlineStr">
        <is>
          <t>Zero</t>
        </is>
      </c>
      <c r="C35" s="39" t="inlineStr">
        <is>
          <t>Negative</t>
        </is>
      </c>
      <c r="D35" s="34" t="n"/>
      <c r="E35" s="34" t="n"/>
      <c r="F35" s="34" t="n"/>
    </row>
    <row r="36">
      <c r="A36" s="20" t="inlineStr">
        <is>
          <t>Return to Storage</t>
        </is>
      </c>
      <c r="B36" s="38" t="inlineStr">
        <is>
          <t>Zero</t>
        </is>
      </c>
      <c r="C36" s="38" t="inlineStr">
        <is>
          <t>Positive</t>
        </is>
      </c>
      <c r="D36" s="34" t="n"/>
      <c r="E36" s="34" t="n"/>
      <c r="F36" s="34" t="n"/>
    </row>
    <row r="37">
      <c r="A37" s="16" t="inlineStr">
        <is>
          <t>Discard or Loss</t>
        </is>
      </c>
      <c r="B37" s="39" t="inlineStr">
        <is>
          <t>Negative</t>
        </is>
      </c>
      <c r="C37" s="39" t="inlineStr">
        <is>
          <t>Zero</t>
        </is>
      </c>
      <c r="D37" s="34" t="n"/>
      <c r="E37" s="34" t="n"/>
      <c r="F37" s="34" t="n"/>
    </row>
    <row r="38">
      <c r="A38" s="34" t="n"/>
      <c r="B38" s="34" t="n"/>
      <c r="C38" s="34" t="n"/>
      <c r="D38" s="34" t="n"/>
      <c r="E38" s="34" t="n"/>
      <c r="F38" s="34" t="n"/>
    </row>
    <row r="39" ht="30" customHeight="1">
      <c r="A39" s="40" t="inlineStr">
        <is>
          <t>• Sending linens to laundry reduces available stock but does not reduce property ownership.</t>
        </is>
      </c>
      <c r="B39" s="34" t="n"/>
      <c r="C39" s="34" t="n"/>
      <c r="D39" s="34" t="n"/>
      <c r="E39" s="34" t="n"/>
      <c r="F39" s="34" t="n"/>
    </row>
    <row r="40" ht="30" customHeight="1">
      <c r="A40" s="40" t="inlineStr">
        <is>
          <t>• Returning linens from laundry increases available stock but does not increase property ownership.</t>
        </is>
      </c>
      <c r="B40" s="34" t="n"/>
      <c r="C40" s="34" t="n"/>
      <c r="D40" s="34" t="n"/>
      <c r="E40" s="34" t="n"/>
      <c r="F40" s="34" t="n"/>
    </row>
    <row r="41" ht="30" customHeight="1">
      <c r="A41" s="40" t="inlineStr">
        <is>
          <t>• Purchase receipts and transfers in increase both owned and available stock.</t>
        </is>
      </c>
      <c r="B41" s="34" t="n"/>
      <c r="C41" s="34" t="n"/>
      <c r="D41" s="34" t="n"/>
      <c r="E41" s="34" t="n"/>
      <c r="F41" s="34" t="n"/>
    </row>
    <row r="42" ht="30" customHeight="1">
      <c r="A42" s="40" t="inlineStr">
        <is>
          <t>• Transfers out and ownership decreases reduce both owned and available stock.</t>
        </is>
      </c>
      <c r="B42" s="34" t="n"/>
      <c r="C42" s="34" t="n"/>
      <c r="D42" s="34" t="n"/>
      <c r="E42" s="34" t="n"/>
      <c r="F42" s="34" t="n"/>
    </row>
    <row r="43" ht="30" customHeight="1">
      <c r="A43" s="40" t="inlineStr">
        <is>
          <t>• Discard or Loss reduces owned quantity and assumes the item was already outside clean available storage. If your process differs, use the adjustment transaction that reflects where the item was removed.</t>
        </is>
      </c>
      <c r="B43" s="34" t="n"/>
      <c r="C43" s="34" t="n"/>
      <c r="D43" s="34" t="n"/>
      <c r="E43" s="34" t="n"/>
      <c r="F43" s="34" t="n"/>
    </row>
    <row r="44" ht="30" customHeight="1">
      <c r="A44" s="40" t="inlineStr">
        <is>
          <t>• Enter corrections as separate adjustment transactions rather than overwriting historical activity.</t>
        </is>
      </c>
      <c r="B44" s="34" t="n"/>
      <c r="C44" s="34" t="n"/>
      <c r="D44" s="34" t="n"/>
      <c r="E44" s="34" t="n"/>
      <c r="F44" s="34" t="n"/>
    </row>
    <row r="45">
      <c r="A45" s="34" t="n"/>
      <c r="B45" s="34" t="n"/>
      <c r="C45" s="34" t="n"/>
      <c r="D45" s="34" t="n"/>
      <c r="E45" s="34" t="n"/>
      <c r="F45" s="34" t="n"/>
    </row>
    <row r="46">
      <c r="A46" s="37" t="inlineStr">
        <is>
          <t>Dashboard Alert Guide</t>
        </is>
      </c>
      <c r="B46" s="34" t="n"/>
      <c r="C46" s="34" t="n"/>
      <c r="D46" s="34" t="n"/>
      <c r="E46" s="34" t="n"/>
      <c r="F46" s="34" t="n"/>
    </row>
    <row r="47" ht="28" customHeight="1">
      <c r="A47" s="41" t="inlineStr">
        <is>
          <t>• Reorder: Available stock is below the editable percentage of par.</t>
        </is>
      </c>
      <c r="B47" s="34" t="n"/>
      <c r="C47" s="34" t="n"/>
      <c r="D47" s="34" t="n"/>
      <c r="E47" s="34" t="n"/>
      <c r="F47" s="34" t="n"/>
    </row>
    <row r="48" ht="28" customHeight="1">
      <c r="A48" s="42" t="inlineStr">
        <is>
          <t>• Count Needed: The count date is missing.</t>
        </is>
      </c>
      <c r="B48" s="34" t="n"/>
      <c r="C48" s="34" t="n"/>
      <c r="D48" s="34" t="n"/>
      <c r="E48" s="34" t="n"/>
      <c r="F48" s="34" t="n"/>
    </row>
    <row r="49" ht="28" customHeight="1">
      <c r="A49" s="41" t="inlineStr">
        <is>
          <t>• Stale Physical Count: The count is older than the Dashboard threshold.</t>
        </is>
      </c>
      <c r="B49" s="34" t="n"/>
      <c r="C49" s="34" t="n"/>
      <c r="D49" s="34" t="n"/>
      <c r="E49" s="34" t="n"/>
      <c r="F49" s="34" t="n"/>
    </row>
    <row r="50" ht="28" customHeight="1">
      <c r="A50" s="42" t="inlineStr">
        <is>
          <t>• Quantity Variance Alert: The absolute owned variance meets or exceeds the entered quantity threshold.</t>
        </is>
      </c>
      <c r="B50" s="34" t="n"/>
      <c r="C50" s="34" t="n"/>
      <c r="D50" s="34" t="n"/>
      <c r="E50" s="34" t="n"/>
      <c r="F50" s="34" t="n"/>
    </row>
    <row r="51" ht="28" customHeight="1">
      <c r="A51" s="41" t="inlineStr">
        <is>
          <t>• Value Variance Alert: The estimated replacement value of the owned variance meets or exceeds the entered dollar threshold.</t>
        </is>
      </c>
      <c r="B51" s="34" t="n"/>
      <c r="C51" s="34" t="n"/>
      <c r="D51" s="34" t="n"/>
      <c r="E51" s="34" t="n"/>
      <c r="F51" s="34" t="n"/>
    </row>
    <row r="52" ht="28" customHeight="1">
      <c r="A52" s="42" t="inlineStr">
        <is>
          <t>• Data Issue: A duplicate Item ID, negative input, or available quantity greater than owned quantity requires correction.</t>
        </is>
      </c>
      <c r="B52" s="34" t="n"/>
      <c r="C52" s="34" t="n"/>
      <c r="D52" s="34" t="n"/>
      <c r="E52" s="34" t="n"/>
      <c r="F52" s="34" t="n"/>
    </row>
    <row r="53">
      <c r="A53" s="34" t="n"/>
      <c r="B53" s="34" t="n"/>
      <c r="C53" s="34" t="n"/>
      <c r="D53" s="34" t="n"/>
      <c r="E53" s="34" t="n"/>
      <c r="F53" s="34" t="n"/>
    </row>
    <row r="54">
      <c r="A54" s="37" t="inlineStr">
        <is>
          <t>File Use Note</t>
        </is>
      </c>
      <c r="B54" s="34" t="n"/>
      <c r="C54" s="34" t="n"/>
      <c r="D54" s="34" t="n"/>
      <c r="E54" s="34" t="n"/>
      <c r="F54" s="34" t="n"/>
    </row>
    <row r="55" ht="48" customHeight="1">
      <c r="A55" s="43" t="inlineStr">
        <is>
          <t>This workbook does not connect to a property management system, point-of-sale system, laundry provider, payroll platform, or accounting system. Transaction and count information must be entered or pasted into the prepared fields.</t>
        </is>
      </c>
      <c r="B55" s="34" t="n"/>
      <c r="C55" s="34" t="n"/>
      <c r="D55" s="34" t="n"/>
      <c r="E55" s="34" t="n"/>
      <c r="F55" s="34" t="n"/>
    </row>
  </sheetData>
  <mergeCells count="1">
    <mergeCell ref="A1:F1"/>
  </mergeCells>
  <pageMargins left="0.25" right="0.25" top="0.5" bottom="0.5"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2026-09-06T23:27:19Z</dcterms:created>
  <dcterms:modified xmlns:dcterms="http://purl.org/dc/terms/" xmlns:xsi="http://www.w3.org/2001/XMLSchema-instance" xsi:type="dcterms:W3CDTF">2026-09-06T23:27:21+00:00Z</dcterms:modified>
</cp:coreProperties>
</file>