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Daily Operations" sheetId="2" state="visible" r:id="rId2"/>
    <sheet xmlns:r="http://schemas.openxmlformats.org/officeDocument/2006/relationships" name="Incident Log" sheetId="3" state="visible" r:id="rId3"/>
    <sheet xmlns:r="http://schemas.openxmlformats.org/officeDocument/2006/relationships" name="Instructions" sheetId="4" state="visible" r:id="rId4"/>
  </sheets>
  <definedNames>
    <definedName name="_xlnm._FilterDatabase" localSheetId="1" hidden="1">'Daily Operations'!$A$4:$AE$124</definedName>
    <definedName name="_xlnm._FilterDatabase" localSheetId="2" hidden="1">'Incident Log'!$A$4:$R$124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4">
    <numFmt numFmtId="164" formatCode="m/d/yyyy"/>
    <numFmt numFmtId="165" formatCode="0.0%"/>
    <numFmt numFmtId="166" formatCode="$#,##0.00"/>
    <numFmt numFmtId="167" formatCode="0.0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1F2933"/>
      <sz val="10"/>
    </font>
    <font>
      <name val="Calibri"/>
      <i val="1"/>
      <color rgb="005B6573"/>
      <sz val="9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i val="1"/>
      <color rgb="005B6573"/>
      <sz val="10"/>
    </font>
    <font>
      <name val="Calibri"/>
      <color rgb="001F2933"/>
      <sz val="10"/>
    </font>
  </fonts>
  <fills count="6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7EEF3"/>
      </patternFill>
    </fill>
    <fill>
      <patternFill patternType="solid">
        <fgColor rgb="00FFF1CE"/>
      </patternFill>
    </fill>
    <fill>
      <patternFill patternType="solid">
        <fgColor rgb="002B5D74"/>
      </patternFill>
    </fill>
  </fills>
  <borders count="6">
    <border>
      <left/>
      <right/>
      <top/>
      <bottom/>
      <diagonal/>
    </border>
    <border>
      <left style="thin">
        <color rgb="00C7D5E0"/>
      </left>
      <right style="thin">
        <color rgb="00C7D5E0"/>
      </right>
      <top style="thin">
        <color rgb="00C7D5E0"/>
      </top>
      <bottom style="thin">
        <color rgb="00C7D5E0"/>
      </bottom>
    </border>
    <border>
      <left/>
      <right/>
      <top style="thin">
        <color rgb="00C7D5E0"/>
      </top>
      <bottom/>
      <diagonal/>
    </border>
    <border>
      <left/>
      <right style="thin">
        <color rgb="00C7D5E0"/>
      </right>
      <top style="thin">
        <color rgb="00C7D5E0"/>
      </top>
      <bottom/>
      <diagonal/>
    </border>
    <border>
      <left/>
      <right/>
      <top style="thin">
        <color rgb="00C7D5E0"/>
      </top>
      <bottom style="thin">
        <color rgb="00C7D5E0"/>
      </bottom>
      <diagonal/>
    </border>
    <border>
      <left/>
      <right style="thin">
        <color rgb="00C7D5E0"/>
      </right>
      <top style="thin">
        <color rgb="00C7D5E0"/>
      </top>
      <bottom style="thin">
        <color rgb="00C7D5E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164" fontId="0" fillId="4" borderId="1" applyAlignment="1" applyProtection="1" pivotButton="0" quotePrefix="0" xfId="0">
      <alignment horizontal="left" vertical="center"/>
      <protection locked="0" hidden="0"/>
    </xf>
    <xf numFmtId="165" fontId="0" fillId="4" borderId="1" applyAlignment="1" applyProtection="1" pivotButton="0" quotePrefix="0" xfId="0">
      <alignment horizontal="left" vertical="center"/>
      <protection locked="0" hidden="0"/>
    </xf>
    <xf numFmtId="166" fontId="0" fillId="4" borderId="1" applyAlignment="1" applyProtection="1" pivotButton="0" quotePrefix="0" xfId="0">
      <alignment horizontal="left" vertical="center"/>
      <protection locked="0" hidden="0"/>
    </xf>
    <xf numFmtId="1" fontId="0" fillId="4" borderId="1" applyAlignment="1" applyProtection="1" pivotButton="0" quotePrefix="0" xfId="0">
      <alignment horizontal="left" vertical="center"/>
      <protection locked="0" hidden="0"/>
    </xf>
    <xf numFmtId="0" fontId="3" fillId="0" borderId="0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center" vertical="center"/>
    </xf>
    <xf numFmtId="1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center" vertical="center"/>
    </xf>
    <xf numFmtId="166" fontId="2" fillId="3" borderId="1" applyAlignment="1" pivotButton="0" quotePrefix="0" xfId="0">
      <alignment horizontal="center" vertical="center"/>
    </xf>
    <xf numFmtId="1" fontId="0" fillId="0" borderId="0" pivotButton="0" quotePrefix="0" xfId="0"/>
    <xf numFmtId="0" fontId="5" fillId="2" borderId="0" pivotButton="0" quotePrefix="0" xfId="0"/>
    <xf numFmtId="0" fontId="0" fillId="2" borderId="0" pivotButton="0" quotePrefix="0" xfId="0"/>
    <xf numFmtId="0" fontId="2" fillId="0" borderId="1" pivotButton="0" quotePrefix="0" xfId="0"/>
    <xf numFmtId="0" fontId="0" fillId="3" borderId="1" pivotButton="0" quotePrefix="0" xfId="0"/>
    <xf numFmtId="0" fontId="0" fillId="3" borderId="1" applyAlignment="1" pivotButton="0" quotePrefix="0" xfId="0">
      <alignment horizontal="left" vertical="top" wrapText="1"/>
    </xf>
    <xf numFmtId="165" fontId="0" fillId="3" borderId="1" pivotButton="0" quotePrefix="0" xfId="0"/>
    <xf numFmtId="166" fontId="0" fillId="3" borderId="1" pivotButton="0" quotePrefix="0" xfId="0"/>
    <xf numFmtId="0" fontId="4" fillId="5" borderId="1" pivotButton="0" quotePrefix="0" xfId="0"/>
    <xf numFmtId="164" fontId="0" fillId="3" borderId="1" pivotButton="0" quotePrefix="0" xfId="0"/>
    <xf numFmtId="0" fontId="4" fillId="5" borderId="0" pivotButton="0" quotePrefix="0" xfId="0"/>
    <xf numFmtId="0" fontId="6" fillId="0" borderId="0" pivotButton="0" quotePrefix="0" xfId="0"/>
    <xf numFmtId="0" fontId="5" fillId="2" borderId="1" applyAlignment="1" pivotButton="0" quotePrefix="0" xfId="0">
      <alignment horizontal="center" vertical="center"/>
    </xf>
    <xf numFmtId="164" fontId="7" fillId="4" borderId="1" applyAlignment="1" applyProtection="1" pivotButton="0" quotePrefix="0" xfId="0">
      <alignment horizontal="center" vertical="center"/>
      <protection locked="0" hidden="0"/>
    </xf>
    <xf numFmtId="0" fontId="7" fillId="4" borderId="1" applyAlignment="1" applyProtection="1" pivotButton="0" quotePrefix="0" xfId="0">
      <alignment horizontal="left" vertical="top" wrapText="1"/>
      <protection locked="0" hidden="0"/>
    </xf>
    <xf numFmtId="0" fontId="7" fillId="4" borderId="1" applyAlignment="1" applyProtection="1" pivotButton="0" quotePrefix="0" xfId="0">
      <alignment horizontal="center" vertical="center"/>
      <protection locked="0" hidden="0"/>
    </xf>
    <xf numFmtId="0" fontId="7" fillId="3" borderId="1" applyAlignment="1" pivotButton="0" quotePrefix="0" xfId="0">
      <alignment horizontal="center" vertical="center"/>
    </xf>
    <xf numFmtId="165" fontId="7" fillId="3" borderId="1" applyAlignment="1" pivotButton="0" quotePrefix="0" xfId="0">
      <alignment horizontal="center" vertical="center"/>
    </xf>
    <xf numFmtId="166" fontId="7" fillId="4" borderId="1" applyAlignment="1" applyProtection="1" pivotButton="0" quotePrefix="0" xfId="0">
      <alignment horizontal="center" vertical="center"/>
      <protection locked="0" hidden="0"/>
    </xf>
    <xf numFmtId="166" fontId="7" fillId="3" borderId="1" applyAlignment="1" pivotButton="0" quotePrefix="0" xfId="0">
      <alignment horizontal="center" vertical="center"/>
    </xf>
    <xf numFmtId="167" fontId="7" fillId="4" borderId="1" applyAlignment="1" applyProtection="1" pivotButton="0" quotePrefix="0" xfId="0">
      <alignment horizontal="center" vertical="center"/>
      <protection locked="0" hidden="0"/>
    </xf>
    <xf numFmtId="0" fontId="6" fillId="0" borderId="0" applyAlignment="1" pivotButton="0" quotePrefix="0" xfId="0">
      <alignment horizontal="left" vertical="top" wrapText="1"/>
    </xf>
    <xf numFmtId="18" fontId="7" fillId="4" borderId="1" applyAlignment="1" applyProtection="1" pivotButton="0" quotePrefix="0" xfId="0">
      <alignment horizontal="center" vertical="center"/>
      <protection locked="0" hidden="0"/>
    </xf>
    <xf numFmtId="0" fontId="5" fillId="5" borderId="0" pivotButton="0" quotePrefix="0" xfId="0"/>
    <xf numFmtId="0" fontId="7" fillId="0" borderId="1" applyAlignment="1" pivotButton="0" quotePrefix="0" xfId="0">
      <alignment horizontal="left" vertical="top" wrapText="1"/>
    </xf>
    <xf numFmtId="164" fontId="0" fillId="4" borderId="1" applyAlignment="1" applyProtection="1" pivotButton="0" quotePrefix="0" xfId="0">
      <alignment horizontal="left" vertical="center"/>
      <protection locked="0" hidden="0"/>
    </xf>
    <xf numFmtId="165" fontId="0" fillId="4" borderId="1" applyAlignment="1" applyProtection="1" pivotButton="0" quotePrefix="0" xfId="0">
      <alignment horizontal="left" vertical="center"/>
      <protection locked="0" hidden="0"/>
    </xf>
    <xf numFmtId="166" fontId="0" fillId="4" borderId="1" applyAlignment="1" applyProtection="1" pivotButton="0" quotePrefix="0" xfId="0">
      <alignment horizontal="left" vertical="center"/>
      <protection locked="0" hidden="0"/>
    </xf>
    <xf numFmtId="165" fontId="2" fillId="3" borderId="1" applyAlignment="1" pivotButton="0" quotePrefix="0" xfId="0">
      <alignment horizontal="center" vertical="center"/>
    </xf>
    <xf numFmtId="166" fontId="2" fillId="3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165" fontId="0" fillId="3" borderId="1" pivotButton="0" quotePrefix="0" xfId="0"/>
    <xf numFmtId="166" fontId="0" fillId="3" borderId="1" pivotButton="0" quotePrefix="0" xfId="0"/>
    <xf numFmtId="164" fontId="0" fillId="3" borderId="1" pivotButton="0" quotePrefix="0" xfId="0"/>
    <xf numFmtId="164" fontId="7" fillId="4" borderId="1" applyAlignment="1" applyProtection="1" pivotButton="0" quotePrefix="0" xfId="0">
      <alignment horizontal="center" vertical="center"/>
      <protection locked="0" hidden="0"/>
    </xf>
    <xf numFmtId="165" fontId="7" fillId="3" borderId="1" applyAlignment="1" pivotButton="0" quotePrefix="0" xfId="0">
      <alignment horizontal="center" vertical="center"/>
    </xf>
    <xf numFmtId="166" fontId="7" fillId="4" borderId="1" applyAlignment="1" applyProtection="1" pivotButton="0" quotePrefix="0" xfId="0">
      <alignment horizontal="center" vertical="center"/>
      <protection locked="0" hidden="0"/>
    </xf>
    <xf numFmtId="166" fontId="7" fillId="3" borderId="1" applyAlignment="1" pivotButton="0" quotePrefix="0" xfId="0">
      <alignment horizontal="center" vertical="center"/>
    </xf>
    <xf numFmtId="167" fontId="7" fillId="4" borderId="1" applyAlignment="1" applyProtection="1" pivotButton="0" quotePrefix="0" xfId="0">
      <alignment horizontal="center" vertical="center"/>
      <protection locked="0" hidden="0"/>
    </xf>
  </cellXfs>
  <cellStyles count="1">
    <cellStyle name="Normal" xfId="0" builtinId="0" hidden="0"/>
  </cellStyles>
  <dxfs count="5">
    <dxf>
      <font>
        <name val="Calibri"/>
        <b val="1"/>
        <color rgb="00147D64"/>
        <sz val="10"/>
      </font>
      <fill>
        <patternFill patternType="solid">
          <fgColor rgb="00D9EDE7"/>
        </patternFill>
      </fill>
    </dxf>
    <dxf>
      <font>
        <name val="Calibri"/>
        <b val="1"/>
        <color rgb="009C0006"/>
        <sz val="10"/>
      </font>
      <fill>
        <patternFill patternType="solid">
          <fgColor rgb="00F4CCCC"/>
        </patternFill>
      </fill>
    </dxf>
    <dxf>
      <font>
        <name val="Calibri"/>
        <b val="1"/>
        <color rgb="009C6500"/>
        <sz val="10"/>
      </font>
      <fill>
        <patternFill patternType="solid">
          <fgColor rgb="00FCE4B2"/>
        </patternFill>
      </fill>
    </dxf>
    <dxf>
      <font>
        <name val="Calibri"/>
        <b val="1"/>
        <color rgb="00FFFFFF"/>
        <sz val="10"/>
      </font>
      <fill>
        <patternFill patternType="solid">
          <fgColor rgb="009C0006"/>
        </patternFill>
      </fill>
    </dxf>
    <dxf>
      <font>
        <name val="Calibri"/>
        <b val="1"/>
        <color rgb="009C6500"/>
        <sz val="10"/>
      </font>
      <fill>
        <patternFill patternType="solid">
          <fgColor rgb="00F4B18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14-Day Occupancy and ADR Trend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'Dashboard'!K31</f>
            </strRef>
          </tx>
          <spPr>
            <a:ln xmlns:a="http://schemas.openxmlformats.org/drawingml/2006/main" w="25000">
              <a:solidFill>
                <a:srgbClr val="147D64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'Dashboard'!$J$32:$J$45</f>
            </numRef>
          </cat>
          <val>
            <numRef>
              <f>'Dashboard'!$K$32:$K$45</f>
            </numRef>
          </val>
        </ser>
        <axId val="10"/>
        <axId val="100"/>
      </lineChart>
      <lineChart>
        <grouping val="standard"/>
        <ser>
          <idx val="1"/>
          <order val="1"/>
          <tx>
            <strRef>
              <f>'Dashboard'!L31</f>
            </strRef>
          </tx>
          <spPr>
            <a:ln xmlns:a="http://schemas.openxmlformats.org/drawingml/2006/main" w="25000">
              <a:solidFill>
                <a:srgbClr val="2B5D74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'Dashboard'!$J$32:$J$45</f>
            </numRef>
          </cat>
          <val>
            <numRef>
              <f>'Dashboard'!$L$32:$L$45</f>
            </numRef>
          </val>
        </ser>
        <axId val="10"/>
        <axId val="2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Operating Date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  <max val="1"/>
          <min val="0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Occupancy</a:t>
                </a:r>
              </a:p>
            </rich>
          </tx>
        </title>
        <numFmt formatCode="0%" sourceLinked="0"/>
        <majorTickMark val="none"/>
        <minorTickMark val="none"/>
        <crossAx val="10"/>
      </valAx>
      <valAx>
        <axId val="2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ADR</a:t>
                </a:r>
              </a:p>
            </rich>
          </tx>
        </title>
        <numFmt formatCode="$0" sourceLinked="0"/>
        <majorTickMark val="none"/>
        <minorTickMark val="none"/>
        <crossAx val="10"/>
        <crosses val="max"/>
      </valAx>
    </plotArea>
    <legend>
      <legendPos val="b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Selected-Date Revenue Mix</a:t>
            </a:r>
          </a:p>
        </rich>
      </tx>
    </title>
    <plotArea>
      <pieChart>
        <varyColors val="1"/>
        <ser>
          <idx val="0"/>
          <order val="0"/>
          <tx>
            <strRef>
              <f>'Dashboard'!K47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7324D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147D64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F4B183"/>
              </a:solidFill>
              <a:ln xmlns:a="http://schemas.openxmlformats.org/drawingml/2006/main">
                <a:prstDash val="solid"/>
              </a:ln>
            </spPr>
          </dPt>
          <cat>
            <numRef>
              <f>'Dashboard'!$J$48:$J$50</f>
            </numRef>
          </cat>
          <val>
            <numRef>
              <f>'Dashboard'!$K$48:$K$50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9</col>
      <colOff>0</colOff>
      <row>1</row>
      <rowOff>0</rowOff>
    </from>
    <ext cx="5580000" cy="2592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15</row>
      <rowOff>0</rowOff>
    </from>
    <ext cx="5580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ables/table1.xml><?xml version="1.0" encoding="utf-8"?>
<table xmlns="http://schemas.openxmlformats.org/spreadsheetml/2006/main" id="1" name="DailyOpsTable" displayName="DailyOpsTable" ref="A4:AE124" headerRowCount="1">
  <autoFilter ref="A4:AE124"/>
  <tableColumns count="31">
    <tableColumn id="1" name="Operating Date"/>
    <tableColumn id="2" name="Manager on Duty"/>
    <tableColumn id="3" name="Total Rooms"/>
    <tableColumn id="4" name="Out-of-Order Rooms"/>
    <tableColumn id="5" name="Sellable Rooms"/>
    <tableColumn id="6" name="Rooms Sold"/>
    <tableColumn id="7" name="Complimentary Rooms"/>
    <tableColumn id="8" name="Occupancy"/>
    <tableColumn id="9" name="Room Revenue"/>
    <tableColumn id="10" name="ADR"/>
    <tableColumn id="11" name="RevPAR"/>
    <tableColumn id="12" name="Food and Beverage Revenue"/>
    <tableColumn id="13" name="Other Revenue"/>
    <tableColumn id="14" name="Refunds and Adjustments"/>
    <tableColumn id="15" name="Total Revenue"/>
    <tableColumn id="16" name="Arrivals"/>
    <tableColumn id="17" name="Departures"/>
    <tableColumn id="18" name="No-Shows"/>
    <tableColumn id="19" name="Walk-In Reservations"/>
    <tableColumn id="20" name="Guests In House"/>
    <tableColumn id="21" name="Labor Hours"/>
    <tableColumn id="22" name="Labor Cost"/>
    <tableColumn id="23" name="Labor Cost Percentage"/>
    <tableColumn id="24" name="Expected Cash"/>
    <tableColumn id="25" name="Counted Cash"/>
    <tableColumn id="26" name="Cash Variance"/>
    <tableColumn id="27" name="Open Work Orders"/>
    <tableColumn id="28" name="Guest Issues"/>
    <tableColumn id="29" name="Housekeeping Rooms Cleaned"/>
    <tableColumn id="30" name="Daily Status"/>
    <tableColumn id="31" name="Management Not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IncidentTable" displayName="IncidentTable" ref="A4:R124" headerRowCount="1">
  <autoFilter ref="A4:R124"/>
  <tableColumns count="18">
    <tableColumn id="1" name="Incident ID"/>
    <tableColumn id="2" name="Reported Date"/>
    <tableColumn id="3" name="Reported Time"/>
    <tableColumn id="4" name="Incident Category"/>
    <tableColumn id="5" name="Priority"/>
    <tableColumn id="6" name="Status"/>
    <tableColumn id="7" name="Property Area"/>
    <tableColumn id="8" name="Room or Location"/>
    <tableColumn id="9" name="Summary"/>
    <tableColumn id="10" name="Immediate Action"/>
    <tableColumn id="11" name="Action Owner"/>
    <tableColumn id="12" name="Follow-Up Due Date"/>
    <tableColumn id="13" name="Resolved Date"/>
    <tableColumn id="14" name="Days Open"/>
    <tableColumn id="15" name="Follow-Up Status"/>
    <tableColumn id="16" name="Estimated Cost"/>
    <tableColumn id="17" name="Manager Review"/>
    <tableColumn id="18" name="Additional 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101"/>
  <sheetViews>
    <sheetView showGridLines="0" zoomScale="70" zoomScaleNormal="70"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25" customWidth="1" min="1" max="1"/>
    <col width="15" customWidth="1" min="2" max="2"/>
    <col width="18" customWidth="1" min="3" max="3"/>
    <col width="25" customWidth="1" min="4" max="4"/>
    <col width="15" customWidth="1" min="5" max="5"/>
    <col width="21" customWidth="1" min="6" max="6"/>
    <col width="16" customWidth="1" min="7" max="7"/>
    <col width="16" customWidth="1" min="8" max="8"/>
    <col width="25" customWidth="1" min="10" max="10"/>
    <col width="16" customWidth="1" min="11" max="11"/>
    <col width="16" customWidth="1" min="12" max="12"/>
  </cols>
  <sheetData>
    <row r="1" ht="28" customHeight="1">
      <c r="A1" s="1" t="inlineStr">
        <is>
          <t>Hotel Daily Operations Dashboard</t>
        </is>
      </c>
    </row>
    <row r="2">
      <c r="A2" s="2" t="inlineStr">
        <is>
          <t>Report Date</t>
        </is>
      </c>
      <c r="B2" s="38" t="n">
        <v>46032</v>
      </c>
    </row>
    <row r="3">
      <c r="A3" s="2" t="inlineStr">
        <is>
          <t>Occupancy Target</t>
        </is>
      </c>
      <c r="B3" s="39" t="n">
        <v>0.75</v>
      </c>
    </row>
    <row r="4">
      <c r="A4" s="2" t="inlineStr">
        <is>
          <t>ADR Target</t>
        </is>
      </c>
      <c r="B4" s="40" t="n">
        <v>165</v>
      </c>
    </row>
    <row r="5">
      <c r="A5" s="2" t="inlineStr">
        <is>
          <t>Labor Cost Target</t>
        </is>
      </c>
      <c r="B5" s="39" t="n">
        <v>0.28</v>
      </c>
    </row>
    <row r="6">
      <c r="A6" s="2" t="inlineStr">
        <is>
          <t>Cash Variance Alert</t>
        </is>
      </c>
      <c r="B6" s="40" t="n">
        <v>25</v>
      </c>
    </row>
    <row r="7">
      <c r="A7" s="2" t="inlineStr">
        <is>
          <t>Open Incident Alert</t>
        </is>
      </c>
      <c r="B7" s="6" t="n">
        <v>3</v>
      </c>
    </row>
    <row r="8">
      <c r="A8" s="7" t="inlineStr">
        <is>
          <t>Yellow cells are editable operating targets and review thresholds. Adjust them to match property policy.</t>
        </is>
      </c>
    </row>
    <row r="9"/>
    <row r="10">
      <c r="A10" s="8" t="inlineStr">
        <is>
          <t>Sellable Rooms</t>
        </is>
      </c>
      <c r="B10" s="9">
        <f>IFERROR(SUMIFS('Daily Operations'!$E$5:$E$124,'Daily Operations'!$A$5:$A$124,$B$2),0)</f>
        <v/>
      </c>
      <c r="C10" s="10" t="n"/>
      <c r="D10" s="8" t="inlineStr">
        <is>
          <t>Rooms Sold</t>
        </is>
      </c>
      <c r="E10" s="9">
        <f>IFERROR(SUMIFS('Daily Operations'!$F$5:$F$124,'Daily Operations'!$A$5:$A$124,$B$2),0)</f>
        <v/>
      </c>
      <c r="F10" s="10" t="n"/>
    </row>
    <row r="11">
      <c r="A11" s="8" t="inlineStr">
        <is>
          <t>Occupancy</t>
        </is>
      </c>
      <c r="B11" s="41">
        <f>IFERROR(SUMIFS('Daily Operations'!$F$5:$F$124,'Daily Operations'!$A$5:$A$124,$B$2)/SUMIFS('Daily Operations'!$E$5:$E$124,'Daily Operations'!$A$5:$A$124,$B$2),0)</f>
        <v/>
      </c>
      <c r="C11" s="10">
        <f>IFERROR(IF(B12&gt;=$B$3,"On Target","Below Target"),"Review")</f>
        <v/>
      </c>
      <c r="D11" s="8" t="inlineStr">
        <is>
          <t>ADR</t>
        </is>
      </c>
      <c r="E11" s="42">
        <f>IFERROR(SUMIFS('Daily Operations'!$I$5:$I$124,'Daily Operations'!$A$5:$A$124,$B$2)/SUMIFS('Daily Operations'!$F$5:$F$124,'Daily Operations'!$A$5:$A$124,$B$2),0)</f>
        <v/>
      </c>
      <c r="F11" s="10">
        <f>IFERROR(IF(E12&gt;=$B$4,"On Target","Below Target"),"Review")</f>
        <v/>
      </c>
    </row>
    <row r="12">
      <c r="A12" s="8" t="inlineStr">
        <is>
          <t>RevPAR</t>
        </is>
      </c>
      <c r="B12" s="41">
        <f>IFERROR(SUMIFS('Daily Operations'!$I$5:$I$124,'Daily Operations'!$A$5:$A$124,$B$2)/SUMIFS('Daily Operations'!$E$5:$E$124,'Daily Operations'!$A$5:$A$124,$B$2),0)</f>
        <v/>
      </c>
      <c r="C12" s="10" t="n"/>
      <c r="D12" s="8" t="inlineStr">
        <is>
          <t>Total Revenue</t>
        </is>
      </c>
      <c r="E12" s="42">
        <f>IFERROR(SUMIFS('Daily Operations'!$O$5:$O$124,'Daily Operations'!$A$5:$A$124,$B$2),0)</f>
        <v/>
      </c>
      <c r="F12" s="10" t="n"/>
    </row>
    <row r="13">
      <c r="A13" s="8" t="inlineStr">
        <is>
          <t>Labor Cost Percentage</t>
        </is>
      </c>
      <c r="B13" s="42">
        <f>IFERROR(SUMIFS('Daily Operations'!$V$5:$V$124,'Daily Operations'!$A$5:$A$124,$B$2)/SUMIFS('Daily Operations'!$O$5:$O$124,'Daily Operations'!$A$5:$A$124,$B$2),0)</f>
        <v/>
      </c>
      <c r="C13" s="10">
        <f>IFERROR(IF(B14&lt;=$B$5,"On Target","Above Target"),"Review")</f>
        <v/>
      </c>
      <c r="D13" s="8" t="inlineStr">
        <is>
          <t>Cash Variance</t>
        </is>
      </c>
      <c r="E13" s="42">
        <f>IFERROR(SUMIFS('Daily Operations'!$Z$5:$Z$124,'Daily Operations'!$A$5:$A$124,$B$2),0)</f>
        <v/>
      </c>
      <c r="F13" s="10">
        <f>IFERROR(IF(MAX(E14,-E14)&lt;=$B$6,"Within Threshold","Review Variance"),"Review")</f>
        <v/>
      </c>
    </row>
    <row r="14">
      <c r="A14" s="8" t="inlineStr">
        <is>
          <t>Open Incidents</t>
        </is>
      </c>
      <c r="B14" s="41">
        <f>IFERROR(COUNTIFS('Incident Log'!$B$5:$B$124,"&lt;="&amp;$B$2,'Incident Log'!$F$5:$F$124,"&lt;&gt;Resolved",'Incident Log'!$F$5:$F$124,"&lt;&gt;Closed"),0)</f>
        <v/>
      </c>
      <c r="C14" s="10">
        <f>IFERROR(IF(B15&lt;=$B$7,"Within Threshold","Action Needed"),"Review")</f>
        <v/>
      </c>
      <c r="D14" s="8" t="inlineStr">
        <is>
          <t>Out-of-Order Rooms</t>
        </is>
      </c>
      <c r="E14" s="42">
        <f>IFERROR(SUMIFS('Daily Operations'!$D$5:$D$124,'Daily Operations'!$A$5:$A$124,$B$2),0)</f>
        <v/>
      </c>
      <c r="F14" s="10" t="n"/>
    </row>
    <row r="15">
      <c r="B15" s="13" t="n"/>
      <c r="C15">
        <f>""</f>
        <v/>
      </c>
      <c r="E15" s="13">
        <f>""</f>
        <v/>
      </c>
    </row>
    <row r="16">
      <c r="C16">
        <f>""</f>
        <v/>
      </c>
      <c r="E16">
        <f>""</f>
        <v/>
      </c>
    </row>
    <row r="17">
      <c r="A17" s="14" t="inlineStr">
        <is>
          <t>Month-to-Date Summary</t>
        </is>
      </c>
      <c r="B17" s="15" t="n"/>
      <c r="C17" s="15">
        <f>""</f>
        <v/>
      </c>
      <c r="D17" s="15" t="n"/>
      <c r="E17">
        <f>""</f>
        <v/>
      </c>
      <c r="F17" s="14" t="inlineStr">
        <is>
          <t>Operational Alerts</t>
        </is>
      </c>
      <c r="G17" s="15" t="n"/>
      <c r="H17" s="15" t="n"/>
    </row>
    <row r="18">
      <c r="A18" s="16" t="inlineStr">
        <is>
          <t>Rooms Sold</t>
        </is>
      </c>
      <c r="B18" s="17">
        <f>IFERROR(SUMIFS('Daily Operations'!$F$5:$F$124,'Daily Operations'!$A$5:$A$124,"&gt;="&amp;($B$2-DAY($B$2)+1),'Daily Operations'!$A$5:$A$124,"&lt;="&amp;$B$2),0)</f>
        <v/>
      </c>
      <c r="C18">
        <f>""</f>
        <v/>
      </c>
      <c r="E18">
        <f>""</f>
        <v/>
      </c>
      <c r="F18" s="18">
        <f>IFERROR(IF(MAX($E$14,-$E$14)&gt;$B$6,"Cash variance exceeds the review threshold.","Cash variance is within threshold."),"Review cash variance.")</f>
        <v/>
      </c>
      <c r="G18" s="43" t="n"/>
      <c r="H18" s="44" t="n"/>
    </row>
    <row r="19">
      <c r="A19" s="16" t="inlineStr">
        <is>
          <t>Sellable Room Nights</t>
        </is>
      </c>
      <c r="B19" s="17">
        <f>IFERROR(SUMIFS('Daily Operations'!$E$5:$E$124,'Daily Operations'!$A$5:$A$124,"&gt;="&amp;($B$2-DAY($B$2)+1),'Daily Operations'!$A$5:$A$124,"&lt;="&amp;$B$2),0)</f>
        <v/>
      </c>
      <c r="C19">
        <f>""</f>
        <v/>
      </c>
      <c r="E19">
        <f>""</f>
        <v/>
      </c>
      <c r="F19" s="18">
        <f>IFERROR(IF($B$14&gt;$B$5,"Labor cost percentage exceeds target.","Labor cost percentage is within target."),"Review labor cost.")</f>
        <v/>
      </c>
      <c r="G19" s="43" t="n"/>
      <c r="H19" s="44" t="n"/>
    </row>
    <row r="20">
      <c r="A20" s="16" t="inlineStr">
        <is>
          <t>Occupancy</t>
        </is>
      </c>
      <c r="B20" s="45">
        <f>IFERROR(B18/B19,0)</f>
        <v/>
      </c>
      <c r="C20">
        <f>""</f>
        <v/>
      </c>
      <c r="E20">
        <f>""</f>
        <v/>
      </c>
      <c r="F20" s="18">
        <f>IFERROR(IF($B$12&lt;$B$3,"Occupancy is below target.","Occupancy is on target."),"Review occupancy.")</f>
        <v/>
      </c>
      <c r="G20" s="43" t="n"/>
      <c r="H20" s="44" t="n"/>
    </row>
    <row r="21">
      <c r="A21" s="16" t="inlineStr">
        <is>
          <t>Room Revenue</t>
        </is>
      </c>
      <c r="B21" s="46">
        <f>IFERROR(SUMIFS('Daily Operations'!$I$5:$I$124,'Daily Operations'!$A$5:$A$124,"&gt;="&amp;($B$2-DAY($B$2)+1),'Daily Operations'!$A$5:$A$124,"&lt;="&amp;$B$2),0)</f>
        <v/>
      </c>
      <c r="C21">
        <f>""</f>
        <v/>
      </c>
      <c r="E21">
        <f>""</f>
        <v/>
      </c>
      <c r="F21" s="18">
        <f>IFERROR(IF($E$12&lt;$B$4,"ADR is below target.","ADR is on target."),"Review ADR.")</f>
        <v/>
      </c>
      <c r="G21" s="43" t="n"/>
      <c r="H21" s="44" t="n"/>
    </row>
    <row r="22">
      <c r="A22" s="16" t="inlineStr">
        <is>
          <t>ADR</t>
        </is>
      </c>
      <c r="B22" s="46">
        <f>IFERROR(B21/B18,0)</f>
        <v/>
      </c>
      <c r="C22">
        <f>""</f>
        <v/>
      </c>
      <c r="E22">
        <f>""</f>
        <v/>
      </c>
      <c r="F22" s="18">
        <f>IFERROR(IF($B$15&gt;$B$7,"Open incidents exceed threshold.","Open incidents are within threshold."),"Review incidents.")</f>
        <v/>
      </c>
      <c r="G22" s="43" t="n"/>
      <c r="H22" s="44" t="n"/>
    </row>
    <row r="23">
      <c r="A23" s="16" t="inlineStr">
        <is>
          <t>RevPAR</t>
        </is>
      </c>
      <c r="B23" s="46">
        <f>IFERROR(B21/B19,0)</f>
        <v/>
      </c>
      <c r="C23">
        <f>""</f>
        <v/>
      </c>
      <c r="E23">
        <f>""</f>
        <v/>
      </c>
      <c r="F23" s="18">
        <f>IFERROR(IF($E$15&gt;0,"Out-of-order rooms require review.","No out-of-order rooms reported."),"Review room availability.")</f>
        <v/>
      </c>
      <c r="G23" s="43" t="n"/>
      <c r="H23" s="44" t="n"/>
    </row>
    <row r="24">
      <c r="A24" s="16" t="inlineStr">
        <is>
          <t>Food and Beverage Revenue</t>
        </is>
      </c>
      <c r="B24" s="46">
        <f>IFERROR(SUMIFS('Daily Operations'!$L$5:$L$124,'Daily Operations'!$A$5:$A$124,"&gt;="&amp;($B$2-DAY($B$2)+1),'Daily Operations'!$A$5:$A$124,"&lt;="&amp;$B$2),0)</f>
        <v/>
      </c>
      <c r="C24">
        <f>""</f>
        <v/>
      </c>
      <c r="E24">
        <f>""</f>
        <v/>
      </c>
      <c r="F24" s="18">
        <f>IFERROR(IF(COUNTIF('Daily Operations'!$A$5:$A$124,$B$2)=0,"No daily operations report has been entered for the selected date.","Daily operations report found."),"Review report status.")</f>
        <v/>
      </c>
      <c r="G24" s="43" t="n"/>
      <c r="H24" s="44" t="n"/>
    </row>
    <row r="25">
      <c r="A25" s="16" t="inlineStr">
        <is>
          <t>Other Revenue</t>
        </is>
      </c>
      <c r="B25" s="46">
        <f>IFERROR(SUMIFS('Daily Operations'!$M$5:$M$124,'Daily Operations'!$A$5:$A$124,"&gt;="&amp;($B$2-DAY($B$2)+1),'Daily Operations'!$A$5:$A$124,"&lt;="&amp;$B$2),0)</f>
        <v/>
      </c>
      <c r="C25">
        <f>""</f>
        <v/>
      </c>
      <c r="E25">
        <f>""</f>
        <v/>
      </c>
      <c r="F25">
        <f>""</f>
        <v/>
      </c>
    </row>
    <row r="26">
      <c r="A26" s="16" t="inlineStr">
        <is>
          <t>Total Revenue</t>
        </is>
      </c>
      <c r="B26" s="46">
        <f>IFERROR(SUMIFS('Daily Operations'!$O$5:$O$124,'Daily Operations'!$A$5:$A$124,"&gt;="&amp;($B$2-DAY($B$2)+1),'Daily Operations'!$A$5:$A$124,"&lt;="&amp;$B$2),0)</f>
        <v/>
      </c>
      <c r="C26">
        <f>""</f>
        <v/>
      </c>
      <c r="E26">
        <f>""</f>
        <v/>
      </c>
      <c r="F26">
        <f>""</f>
        <v/>
      </c>
    </row>
    <row r="27">
      <c r="A27" s="16" t="inlineStr">
        <is>
          <t>Labor Cost</t>
        </is>
      </c>
      <c r="B27" s="46">
        <f>IFERROR(SUMIFS('Daily Operations'!$V$5:$V$124,'Daily Operations'!$A$5:$A$124,"&gt;="&amp;($B$2-DAY($B$2)+1),'Daily Operations'!$A$5:$A$124,"&lt;="&amp;$B$2),0)</f>
        <v/>
      </c>
      <c r="C27">
        <f>""</f>
        <v/>
      </c>
      <c r="E27">
        <f>""</f>
        <v/>
      </c>
      <c r="F27">
        <f>""</f>
        <v/>
      </c>
    </row>
    <row r="28">
      <c r="A28" s="16" t="inlineStr">
        <is>
          <t>Labor Cost Percentage</t>
        </is>
      </c>
      <c r="B28" s="45">
        <f>IFERROR(B27/B26,0)</f>
        <v/>
      </c>
      <c r="C28">
        <f>""</f>
        <v/>
      </c>
      <c r="E28">
        <f>""</f>
        <v/>
      </c>
      <c r="F28">
        <f>""</f>
        <v/>
      </c>
    </row>
    <row r="29">
      <c r="A29" s="16" t="inlineStr">
        <is>
          <t>Guest Issues</t>
        </is>
      </c>
      <c r="B29" s="17">
        <f>IFERROR(SUMIFS('Daily Operations'!$AB$5:$AB$124,'Daily Operations'!$A$5:$A$124,"&gt;="&amp;($B$2-DAY($B$2)+1),'Daily Operations'!$A$5:$A$124,"&lt;="&amp;$B$2),0)</f>
        <v/>
      </c>
      <c r="C29">
        <f>""</f>
        <v/>
      </c>
      <c r="E29">
        <f>""</f>
        <v/>
      </c>
      <c r="F29">
        <f>""</f>
        <v/>
      </c>
    </row>
    <row r="30">
      <c r="A30" s="16" t="inlineStr">
        <is>
          <t>No-Shows</t>
        </is>
      </c>
      <c r="B30" s="17">
        <f>IFERROR(SUMIFS('Daily Operations'!$R$5:$R$124,'Daily Operations'!$A$5:$A$124,"&gt;="&amp;($B$2-DAY($B$2)+1),'Daily Operations'!$A$5:$A$124,"&lt;="&amp;$B$2),0)</f>
        <v/>
      </c>
      <c r="C30">
        <f>""</f>
        <v/>
      </c>
      <c r="E30">
        <f>""</f>
        <v/>
      </c>
      <c r="F30">
        <f>""</f>
        <v/>
      </c>
      <c r="J30" s="14" t="inlineStr">
        <is>
          <t>Chart Data</t>
        </is>
      </c>
      <c r="K30" s="15" t="n"/>
      <c r="L30" s="15" t="n"/>
    </row>
    <row r="31">
      <c r="A31" s="16" t="inlineStr">
        <is>
          <t>Complimentary Rooms</t>
        </is>
      </c>
      <c r="B31" s="17">
        <f>IFERROR(SUMIFS('Daily Operations'!$G$5:$G$124,'Daily Operations'!$A$5:$A$124,"&gt;="&amp;($B$2-DAY($B$2)+1),'Daily Operations'!$A$5:$A$124,"&lt;="&amp;$B$2),0)</f>
        <v/>
      </c>
      <c r="C31">
        <f>""</f>
        <v/>
      </c>
      <c r="E31">
        <f>""</f>
        <v/>
      </c>
      <c r="F31">
        <f>""</f>
        <v/>
      </c>
      <c r="J31" s="21" t="inlineStr">
        <is>
          <t>Date</t>
        </is>
      </c>
      <c r="K31" s="21" t="inlineStr">
        <is>
          <t>Occupancy</t>
        </is>
      </c>
      <c r="L31" s="21" t="inlineStr">
        <is>
          <t>ADR</t>
        </is>
      </c>
    </row>
    <row r="32">
      <c r="B32">
        <f>""</f>
        <v/>
      </c>
      <c r="C32">
        <f>""</f>
        <v/>
      </c>
      <c r="E32">
        <f>""</f>
        <v/>
      </c>
      <c r="F32">
        <f>""</f>
        <v/>
      </c>
      <c r="J32" s="47">
        <f>IFERROR($B$2-13,"")</f>
        <v/>
      </c>
      <c r="K32" s="45">
        <f>IFERROR(SUMIFS('Daily Operations'!$F$5:$F$124,'Daily Operations'!$A$5:$A$124,J32)/SUMIFS('Daily Operations'!$E$5:$E$124,'Daily Operations'!$A$5:$A$124,J32),0)</f>
        <v/>
      </c>
      <c r="L32" s="46">
        <f>IFERROR(SUMIFS('Daily Operations'!$I$5:$I$124,'Daily Operations'!$A$5:$A$124,J32)/SUMIFS('Daily Operations'!$F$5:$F$124,'Daily Operations'!$A$5:$A$124,J32),0)</f>
        <v/>
      </c>
    </row>
    <row r="33">
      <c r="B33">
        <f>""</f>
        <v/>
      </c>
      <c r="C33">
        <f>""</f>
        <v/>
      </c>
      <c r="E33">
        <f>""</f>
        <v/>
      </c>
      <c r="F33">
        <f>""</f>
        <v/>
      </c>
      <c r="J33" s="47">
        <f>IFERROR($B$2-12,"")</f>
        <v/>
      </c>
      <c r="K33" s="45">
        <f>IFERROR(SUMIFS('Daily Operations'!$F$5:$F$124,'Daily Operations'!$A$5:$A$124,J33)/SUMIFS('Daily Operations'!$E$5:$E$124,'Daily Operations'!$A$5:$A$124,J33),0)</f>
        <v/>
      </c>
      <c r="L33" s="46">
        <f>IFERROR(SUMIFS('Daily Operations'!$I$5:$I$124,'Daily Operations'!$A$5:$A$124,J33)/SUMIFS('Daily Operations'!$F$5:$F$124,'Daily Operations'!$A$5:$A$124,J33),0)</f>
        <v/>
      </c>
    </row>
    <row r="34">
      <c r="B34">
        <f>""</f>
        <v/>
      </c>
      <c r="C34">
        <f>""</f>
        <v/>
      </c>
      <c r="E34">
        <f>""</f>
        <v/>
      </c>
      <c r="F34">
        <f>""</f>
        <v/>
      </c>
      <c r="J34" s="47">
        <f>IFERROR($B$2-11,"")</f>
        <v/>
      </c>
      <c r="K34" s="45">
        <f>IFERROR(SUMIFS('Daily Operations'!$F$5:$F$124,'Daily Operations'!$A$5:$A$124,J34)/SUMIFS('Daily Operations'!$E$5:$E$124,'Daily Operations'!$A$5:$A$124,J34),0)</f>
        <v/>
      </c>
      <c r="L34" s="46">
        <f>IFERROR(SUMIFS('Daily Operations'!$I$5:$I$124,'Daily Operations'!$A$5:$A$124,J34)/SUMIFS('Daily Operations'!$F$5:$F$124,'Daily Operations'!$A$5:$A$124,J34),0)</f>
        <v/>
      </c>
    </row>
    <row r="35">
      <c r="B35">
        <f>""</f>
        <v/>
      </c>
      <c r="C35">
        <f>""</f>
        <v/>
      </c>
      <c r="E35">
        <f>""</f>
        <v/>
      </c>
      <c r="F35">
        <f>""</f>
        <v/>
      </c>
      <c r="J35" s="47">
        <f>IFERROR($B$2-10,"")</f>
        <v/>
      </c>
      <c r="K35" s="45">
        <f>IFERROR(SUMIFS('Daily Operations'!$F$5:$F$124,'Daily Operations'!$A$5:$A$124,J35)/SUMIFS('Daily Operations'!$E$5:$E$124,'Daily Operations'!$A$5:$A$124,J35),0)</f>
        <v/>
      </c>
      <c r="L35" s="46">
        <f>IFERROR(SUMIFS('Daily Operations'!$I$5:$I$124,'Daily Operations'!$A$5:$A$124,J35)/SUMIFS('Daily Operations'!$F$5:$F$124,'Daily Operations'!$A$5:$A$124,J35),0)</f>
        <v/>
      </c>
    </row>
    <row r="36">
      <c r="B36">
        <f>""</f>
        <v/>
      </c>
      <c r="C36">
        <f>""</f>
        <v/>
      </c>
      <c r="E36">
        <f>""</f>
        <v/>
      </c>
      <c r="F36">
        <f>""</f>
        <v/>
      </c>
      <c r="J36" s="47">
        <f>IFERROR($B$2-9,"")</f>
        <v/>
      </c>
      <c r="K36" s="45">
        <f>IFERROR(SUMIFS('Daily Operations'!$F$5:$F$124,'Daily Operations'!$A$5:$A$124,J36)/SUMIFS('Daily Operations'!$E$5:$E$124,'Daily Operations'!$A$5:$A$124,J36),0)</f>
        <v/>
      </c>
      <c r="L36" s="46">
        <f>IFERROR(SUMIFS('Daily Operations'!$I$5:$I$124,'Daily Operations'!$A$5:$A$124,J36)/SUMIFS('Daily Operations'!$F$5:$F$124,'Daily Operations'!$A$5:$A$124,J36),0)</f>
        <v/>
      </c>
    </row>
    <row r="37">
      <c r="B37">
        <f>""</f>
        <v/>
      </c>
      <c r="C37">
        <f>""</f>
        <v/>
      </c>
      <c r="E37">
        <f>""</f>
        <v/>
      </c>
      <c r="F37">
        <f>""</f>
        <v/>
      </c>
      <c r="J37" s="47">
        <f>IFERROR($B$2-8,"")</f>
        <v/>
      </c>
      <c r="K37" s="45">
        <f>IFERROR(SUMIFS('Daily Operations'!$F$5:$F$124,'Daily Operations'!$A$5:$A$124,J37)/SUMIFS('Daily Operations'!$E$5:$E$124,'Daily Operations'!$A$5:$A$124,J37),0)</f>
        <v/>
      </c>
      <c r="L37" s="46">
        <f>IFERROR(SUMIFS('Daily Operations'!$I$5:$I$124,'Daily Operations'!$A$5:$A$124,J37)/SUMIFS('Daily Operations'!$F$5:$F$124,'Daily Operations'!$A$5:$A$124,J37),0)</f>
        <v/>
      </c>
    </row>
    <row r="38">
      <c r="B38">
        <f>""</f>
        <v/>
      </c>
      <c r="C38">
        <f>""</f>
        <v/>
      </c>
      <c r="E38">
        <f>""</f>
        <v/>
      </c>
      <c r="F38">
        <f>""</f>
        <v/>
      </c>
      <c r="J38" s="47">
        <f>IFERROR($B$2-7,"")</f>
        <v/>
      </c>
      <c r="K38" s="45">
        <f>IFERROR(SUMIFS('Daily Operations'!$F$5:$F$124,'Daily Operations'!$A$5:$A$124,J38)/SUMIFS('Daily Operations'!$E$5:$E$124,'Daily Operations'!$A$5:$A$124,J38),0)</f>
        <v/>
      </c>
      <c r="L38" s="46">
        <f>IFERROR(SUMIFS('Daily Operations'!$I$5:$I$124,'Daily Operations'!$A$5:$A$124,J38)/SUMIFS('Daily Operations'!$F$5:$F$124,'Daily Operations'!$A$5:$A$124,J38),0)</f>
        <v/>
      </c>
    </row>
    <row r="39">
      <c r="B39">
        <f>""</f>
        <v/>
      </c>
      <c r="C39">
        <f>""</f>
        <v/>
      </c>
      <c r="E39">
        <f>""</f>
        <v/>
      </c>
      <c r="F39">
        <f>""</f>
        <v/>
      </c>
      <c r="J39" s="47">
        <f>IFERROR($B$2-6,"")</f>
        <v/>
      </c>
      <c r="K39" s="45">
        <f>IFERROR(SUMIFS('Daily Operations'!$F$5:$F$124,'Daily Operations'!$A$5:$A$124,J39)/SUMIFS('Daily Operations'!$E$5:$E$124,'Daily Operations'!$A$5:$A$124,J39),0)</f>
        <v/>
      </c>
      <c r="L39" s="46">
        <f>IFERROR(SUMIFS('Daily Operations'!$I$5:$I$124,'Daily Operations'!$A$5:$A$124,J39)/SUMIFS('Daily Operations'!$F$5:$F$124,'Daily Operations'!$A$5:$A$124,J39),0)</f>
        <v/>
      </c>
    </row>
    <row r="40">
      <c r="B40">
        <f>""</f>
        <v/>
      </c>
      <c r="C40">
        <f>""</f>
        <v/>
      </c>
      <c r="E40">
        <f>""</f>
        <v/>
      </c>
      <c r="F40">
        <f>""</f>
        <v/>
      </c>
      <c r="J40" s="47">
        <f>IFERROR($B$2-5,"")</f>
        <v/>
      </c>
      <c r="K40" s="45">
        <f>IFERROR(SUMIFS('Daily Operations'!$F$5:$F$124,'Daily Operations'!$A$5:$A$124,J40)/SUMIFS('Daily Operations'!$E$5:$E$124,'Daily Operations'!$A$5:$A$124,J40),0)</f>
        <v/>
      </c>
      <c r="L40" s="46">
        <f>IFERROR(SUMIFS('Daily Operations'!$I$5:$I$124,'Daily Operations'!$A$5:$A$124,J40)/SUMIFS('Daily Operations'!$F$5:$F$124,'Daily Operations'!$A$5:$A$124,J40),0)</f>
        <v/>
      </c>
    </row>
    <row r="41">
      <c r="B41">
        <f>""</f>
        <v/>
      </c>
      <c r="C41">
        <f>""</f>
        <v/>
      </c>
      <c r="E41">
        <f>""</f>
        <v/>
      </c>
      <c r="F41">
        <f>""</f>
        <v/>
      </c>
      <c r="J41" s="47">
        <f>IFERROR($B$2-4,"")</f>
        <v/>
      </c>
      <c r="K41" s="45">
        <f>IFERROR(SUMIFS('Daily Operations'!$F$5:$F$124,'Daily Operations'!$A$5:$A$124,J41)/SUMIFS('Daily Operations'!$E$5:$E$124,'Daily Operations'!$A$5:$A$124,J41),0)</f>
        <v/>
      </c>
      <c r="L41" s="46">
        <f>IFERROR(SUMIFS('Daily Operations'!$I$5:$I$124,'Daily Operations'!$A$5:$A$124,J41)/SUMIFS('Daily Operations'!$F$5:$F$124,'Daily Operations'!$A$5:$A$124,J41),0)</f>
        <v/>
      </c>
    </row>
    <row r="42">
      <c r="B42">
        <f>""</f>
        <v/>
      </c>
      <c r="C42">
        <f>""</f>
        <v/>
      </c>
      <c r="E42">
        <f>""</f>
        <v/>
      </c>
      <c r="F42">
        <f>""</f>
        <v/>
      </c>
      <c r="J42" s="47">
        <f>IFERROR($B$2-3,"")</f>
        <v/>
      </c>
      <c r="K42" s="45">
        <f>IFERROR(SUMIFS('Daily Operations'!$F$5:$F$124,'Daily Operations'!$A$5:$A$124,J42)/SUMIFS('Daily Operations'!$E$5:$E$124,'Daily Operations'!$A$5:$A$124,J42),0)</f>
        <v/>
      </c>
      <c r="L42" s="46">
        <f>IFERROR(SUMIFS('Daily Operations'!$I$5:$I$124,'Daily Operations'!$A$5:$A$124,J42)/SUMIFS('Daily Operations'!$F$5:$F$124,'Daily Operations'!$A$5:$A$124,J42),0)</f>
        <v/>
      </c>
    </row>
    <row r="43">
      <c r="B43">
        <f>""</f>
        <v/>
      </c>
      <c r="C43">
        <f>""</f>
        <v/>
      </c>
      <c r="E43">
        <f>""</f>
        <v/>
      </c>
      <c r="F43">
        <f>""</f>
        <v/>
      </c>
      <c r="J43" s="47">
        <f>IFERROR($B$2-2,"")</f>
        <v/>
      </c>
      <c r="K43" s="45">
        <f>IFERROR(SUMIFS('Daily Operations'!$F$5:$F$124,'Daily Operations'!$A$5:$A$124,J43)/SUMIFS('Daily Operations'!$E$5:$E$124,'Daily Operations'!$A$5:$A$124,J43),0)</f>
        <v/>
      </c>
      <c r="L43" s="46">
        <f>IFERROR(SUMIFS('Daily Operations'!$I$5:$I$124,'Daily Operations'!$A$5:$A$124,J43)/SUMIFS('Daily Operations'!$F$5:$F$124,'Daily Operations'!$A$5:$A$124,J43),0)</f>
        <v/>
      </c>
    </row>
    <row r="44">
      <c r="B44">
        <f>""</f>
        <v/>
      </c>
      <c r="C44">
        <f>""</f>
        <v/>
      </c>
      <c r="E44">
        <f>""</f>
        <v/>
      </c>
      <c r="F44">
        <f>""</f>
        <v/>
      </c>
      <c r="J44" s="47">
        <f>IFERROR($B$2-1,"")</f>
        <v/>
      </c>
      <c r="K44" s="45">
        <f>IFERROR(SUMIFS('Daily Operations'!$F$5:$F$124,'Daily Operations'!$A$5:$A$124,J44)/SUMIFS('Daily Operations'!$E$5:$E$124,'Daily Operations'!$A$5:$A$124,J44),0)</f>
        <v/>
      </c>
      <c r="L44" s="46">
        <f>IFERROR(SUMIFS('Daily Operations'!$I$5:$I$124,'Daily Operations'!$A$5:$A$124,J44)/SUMIFS('Daily Operations'!$F$5:$F$124,'Daily Operations'!$A$5:$A$124,J44),0)</f>
        <v/>
      </c>
    </row>
    <row r="45">
      <c r="B45">
        <f>""</f>
        <v/>
      </c>
      <c r="C45">
        <f>""</f>
        <v/>
      </c>
      <c r="E45">
        <f>""</f>
        <v/>
      </c>
      <c r="F45">
        <f>""</f>
        <v/>
      </c>
      <c r="J45" s="47">
        <f>IFERROR($B$2-0,"")</f>
        <v/>
      </c>
      <c r="K45" s="45">
        <f>IFERROR(SUMIFS('Daily Operations'!$F$5:$F$124,'Daily Operations'!$A$5:$A$124,J45)/SUMIFS('Daily Operations'!$E$5:$E$124,'Daily Operations'!$A$5:$A$124,J45),0)</f>
        <v/>
      </c>
      <c r="L45" s="46">
        <f>IFERROR(SUMIFS('Daily Operations'!$I$5:$I$124,'Daily Operations'!$A$5:$A$124,J45)/SUMIFS('Daily Operations'!$F$5:$F$124,'Daily Operations'!$A$5:$A$124,J45),0)</f>
        <v/>
      </c>
    </row>
    <row r="46">
      <c r="B46">
        <f>""</f>
        <v/>
      </c>
      <c r="C46">
        <f>""</f>
        <v/>
      </c>
      <c r="E46">
        <f>""</f>
        <v/>
      </c>
      <c r="F46">
        <f>""</f>
        <v/>
      </c>
      <c r="J46">
        <f>""</f>
        <v/>
      </c>
      <c r="L46">
        <f>""</f>
        <v/>
      </c>
    </row>
    <row r="47">
      <c r="B47">
        <f>""</f>
        <v/>
      </c>
      <c r="C47">
        <f>""</f>
        <v/>
      </c>
      <c r="E47">
        <f>""</f>
        <v/>
      </c>
      <c r="F47">
        <f>""</f>
        <v/>
      </c>
      <c r="J47" s="23" t="inlineStr">
        <is>
          <t>Revenue Category</t>
        </is>
      </c>
      <c r="K47" s="23" t="inlineStr">
        <is>
          <t>Amount</t>
        </is>
      </c>
      <c r="L47">
        <f>""</f>
        <v/>
      </c>
    </row>
    <row r="48">
      <c r="B48">
        <f>""</f>
        <v/>
      </c>
      <c r="C48">
        <f>""</f>
        <v/>
      </c>
      <c r="E48">
        <f>""</f>
        <v/>
      </c>
      <c r="F48">
        <f>""</f>
        <v/>
      </c>
      <c r="J48" s="17" t="inlineStr">
        <is>
          <t>Room Revenue</t>
        </is>
      </c>
      <c r="K48" s="46">
        <f>IFERROR(SUMIFS('Daily Operations'!$I$5:$I$124,'Daily Operations'!$A$5:$A$124,$B$2),0)</f>
        <v/>
      </c>
      <c r="L48">
        <f>""</f>
        <v/>
      </c>
    </row>
    <row r="49">
      <c r="B49">
        <f>""</f>
        <v/>
      </c>
      <c r="C49">
        <f>""</f>
        <v/>
      </c>
      <c r="E49">
        <f>""</f>
        <v/>
      </c>
      <c r="F49">
        <f>""</f>
        <v/>
      </c>
      <c r="J49" s="17" t="inlineStr">
        <is>
          <t>Food and Beverage Revenue</t>
        </is>
      </c>
      <c r="K49" s="46">
        <f>IFERROR(SUMIFS('Daily Operations'!$L$5:$L$124,'Daily Operations'!$A$5:$A$124,$B$2),0)</f>
        <v/>
      </c>
      <c r="L49">
        <f>""</f>
        <v/>
      </c>
    </row>
    <row r="50">
      <c r="B50">
        <f>""</f>
        <v/>
      </c>
      <c r="C50">
        <f>""</f>
        <v/>
      </c>
      <c r="E50">
        <f>""</f>
        <v/>
      </c>
      <c r="F50">
        <f>""</f>
        <v/>
      </c>
      <c r="J50" s="17" t="inlineStr">
        <is>
          <t>Other Revenue</t>
        </is>
      </c>
      <c r="K50" s="46">
        <f>IFERROR(SUMIFS('Daily Operations'!$M$5:$M$124,'Daily Operations'!$A$5:$A$124,$B$2),0)</f>
        <v/>
      </c>
      <c r="L50">
        <f>""</f>
        <v/>
      </c>
    </row>
    <row r="51">
      <c r="B51">
        <f>""</f>
        <v/>
      </c>
      <c r="C51">
        <f>""</f>
        <v/>
      </c>
      <c r="E51">
        <f>""</f>
        <v/>
      </c>
      <c r="F51">
        <f>""</f>
        <v/>
      </c>
      <c r="J51">
        <f>""</f>
        <v/>
      </c>
      <c r="K51">
        <f>""</f>
        <v/>
      </c>
      <c r="L51">
        <f>""</f>
        <v/>
      </c>
    </row>
    <row r="52">
      <c r="B52">
        <f>""</f>
        <v/>
      </c>
      <c r="C52">
        <f>""</f>
        <v/>
      </c>
      <c r="E52">
        <f>""</f>
        <v/>
      </c>
      <c r="F52">
        <f>""</f>
        <v/>
      </c>
      <c r="J52">
        <f>""</f>
        <v/>
      </c>
      <c r="K52">
        <f>""</f>
        <v/>
      </c>
      <c r="L52">
        <f>""</f>
        <v/>
      </c>
    </row>
    <row r="53">
      <c r="B53">
        <f>""</f>
        <v/>
      </c>
      <c r="C53">
        <f>""</f>
        <v/>
      </c>
      <c r="E53">
        <f>""</f>
        <v/>
      </c>
      <c r="F53">
        <f>""</f>
        <v/>
      </c>
      <c r="J53">
        <f>""</f>
        <v/>
      </c>
      <c r="K53">
        <f>""</f>
        <v/>
      </c>
      <c r="L53">
        <f>""</f>
        <v/>
      </c>
    </row>
    <row r="54">
      <c r="B54">
        <f>""</f>
        <v/>
      </c>
      <c r="C54">
        <f>""</f>
        <v/>
      </c>
      <c r="E54">
        <f>""</f>
        <v/>
      </c>
      <c r="F54">
        <f>""</f>
        <v/>
      </c>
      <c r="J54">
        <f>""</f>
        <v/>
      </c>
      <c r="K54">
        <f>""</f>
        <v/>
      </c>
      <c r="L54">
        <f>""</f>
        <v/>
      </c>
    </row>
    <row r="55">
      <c r="B55">
        <f>""</f>
        <v/>
      </c>
      <c r="C55">
        <f>""</f>
        <v/>
      </c>
      <c r="E55">
        <f>""</f>
        <v/>
      </c>
      <c r="F55">
        <f>""</f>
        <v/>
      </c>
      <c r="J55">
        <f>""</f>
        <v/>
      </c>
      <c r="K55">
        <f>""</f>
        <v/>
      </c>
      <c r="L55">
        <f>""</f>
        <v/>
      </c>
    </row>
    <row r="56">
      <c r="B56">
        <f>""</f>
        <v/>
      </c>
      <c r="C56">
        <f>""</f>
        <v/>
      </c>
      <c r="E56">
        <f>""</f>
        <v/>
      </c>
      <c r="F56">
        <f>""</f>
        <v/>
      </c>
      <c r="J56">
        <f>""</f>
        <v/>
      </c>
      <c r="K56">
        <f>""</f>
        <v/>
      </c>
      <c r="L56">
        <f>""</f>
        <v/>
      </c>
    </row>
    <row r="57">
      <c r="B57">
        <f>""</f>
        <v/>
      </c>
      <c r="C57">
        <f>""</f>
        <v/>
      </c>
      <c r="E57">
        <f>""</f>
        <v/>
      </c>
      <c r="F57">
        <f>""</f>
        <v/>
      </c>
      <c r="J57">
        <f>""</f>
        <v/>
      </c>
      <c r="K57">
        <f>""</f>
        <v/>
      </c>
      <c r="L57">
        <f>""</f>
        <v/>
      </c>
    </row>
    <row r="58">
      <c r="B58">
        <f>""</f>
        <v/>
      </c>
      <c r="C58">
        <f>""</f>
        <v/>
      </c>
      <c r="E58">
        <f>""</f>
        <v/>
      </c>
      <c r="F58">
        <f>""</f>
        <v/>
      </c>
      <c r="J58">
        <f>""</f>
        <v/>
      </c>
      <c r="K58">
        <f>""</f>
        <v/>
      </c>
      <c r="L58">
        <f>""</f>
        <v/>
      </c>
    </row>
    <row r="59">
      <c r="B59">
        <f>""</f>
        <v/>
      </c>
      <c r="C59">
        <f>""</f>
        <v/>
      </c>
      <c r="E59">
        <f>""</f>
        <v/>
      </c>
      <c r="F59">
        <f>""</f>
        <v/>
      </c>
      <c r="J59">
        <f>""</f>
        <v/>
      </c>
      <c r="K59">
        <f>""</f>
        <v/>
      </c>
      <c r="L59">
        <f>""</f>
        <v/>
      </c>
    </row>
    <row r="60">
      <c r="B60">
        <f>""</f>
        <v/>
      </c>
      <c r="C60">
        <f>""</f>
        <v/>
      </c>
      <c r="E60">
        <f>""</f>
        <v/>
      </c>
      <c r="F60">
        <f>""</f>
        <v/>
      </c>
      <c r="J60">
        <f>""</f>
        <v/>
      </c>
      <c r="K60">
        <f>""</f>
        <v/>
      </c>
      <c r="L60">
        <f>""</f>
        <v/>
      </c>
    </row>
    <row r="61">
      <c r="B61">
        <f>""</f>
        <v/>
      </c>
      <c r="C61">
        <f>""</f>
        <v/>
      </c>
      <c r="E61">
        <f>""</f>
        <v/>
      </c>
      <c r="F61">
        <f>""</f>
        <v/>
      </c>
      <c r="J61">
        <f>""</f>
        <v/>
      </c>
      <c r="K61">
        <f>""</f>
        <v/>
      </c>
      <c r="L61">
        <f>""</f>
        <v/>
      </c>
    </row>
    <row r="62">
      <c r="B62">
        <f>""</f>
        <v/>
      </c>
      <c r="C62">
        <f>""</f>
        <v/>
      </c>
      <c r="E62">
        <f>""</f>
        <v/>
      </c>
      <c r="F62">
        <f>""</f>
        <v/>
      </c>
      <c r="J62">
        <f>""</f>
        <v/>
      </c>
      <c r="K62">
        <f>""</f>
        <v/>
      </c>
      <c r="L62">
        <f>""</f>
        <v/>
      </c>
    </row>
    <row r="63">
      <c r="B63">
        <f>""</f>
        <v/>
      </c>
      <c r="C63">
        <f>""</f>
        <v/>
      </c>
      <c r="E63">
        <f>""</f>
        <v/>
      </c>
      <c r="F63">
        <f>""</f>
        <v/>
      </c>
      <c r="J63">
        <f>""</f>
        <v/>
      </c>
      <c r="K63">
        <f>""</f>
        <v/>
      </c>
      <c r="L63">
        <f>""</f>
        <v/>
      </c>
    </row>
    <row r="64">
      <c r="B64">
        <f>""</f>
        <v/>
      </c>
      <c r="C64">
        <f>""</f>
        <v/>
      </c>
      <c r="E64">
        <f>""</f>
        <v/>
      </c>
      <c r="F64">
        <f>""</f>
        <v/>
      </c>
      <c r="J64">
        <f>""</f>
        <v/>
      </c>
      <c r="K64">
        <f>""</f>
        <v/>
      </c>
      <c r="L64">
        <f>""</f>
        <v/>
      </c>
    </row>
    <row r="65">
      <c r="B65">
        <f>""</f>
        <v/>
      </c>
      <c r="C65">
        <f>""</f>
        <v/>
      </c>
      <c r="E65">
        <f>""</f>
        <v/>
      </c>
      <c r="F65">
        <f>""</f>
        <v/>
      </c>
      <c r="J65">
        <f>""</f>
        <v/>
      </c>
      <c r="K65">
        <f>""</f>
        <v/>
      </c>
      <c r="L65">
        <f>""</f>
        <v/>
      </c>
    </row>
    <row r="66">
      <c r="B66">
        <f>""</f>
        <v/>
      </c>
      <c r="C66">
        <f>""</f>
        <v/>
      </c>
      <c r="E66">
        <f>""</f>
        <v/>
      </c>
      <c r="F66">
        <f>""</f>
        <v/>
      </c>
      <c r="J66">
        <f>""</f>
        <v/>
      </c>
      <c r="K66">
        <f>""</f>
        <v/>
      </c>
      <c r="L66">
        <f>""</f>
        <v/>
      </c>
    </row>
    <row r="67">
      <c r="B67">
        <f>""</f>
        <v/>
      </c>
      <c r="C67">
        <f>""</f>
        <v/>
      </c>
      <c r="E67">
        <f>""</f>
        <v/>
      </c>
      <c r="F67">
        <f>""</f>
        <v/>
      </c>
      <c r="J67">
        <f>""</f>
        <v/>
      </c>
      <c r="K67">
        <f>""</f>
        <v/>
      </c>
      <c r="L67">
        <f>""</f>
        <v/>
      </c>
    </row>
    <row r="68">
      <c r="B68">
        <f>""</f>
        <v/>
      </c>
      <c r="C68">
        <f>""</f>
        <v/>
      </c>
      <c r="E68">
        <f>""</f>
        <v/>
      </c>
      <c r="F68">
        <f>""</f>
        <v/>
      </c>
      <c r="J68">
        <f>""</f>
        <v/>
      </c>
      <c r="K68">
        <f>""</f>
        <v/>
      </c>
      <c r="L68">
        <f>""</f>
        <v/>
      </c>
    </row>
    <row r="69">
      <c r="B69">
        <f>""</f>
        <v/>
      </c>
      <c r="C69">
        <f>""</f>
        <v/>
      </c>
      <c r="E69">
        <f>""</f>
        <v/>
      </c>
      <c r="F69">
        <f>""</f>
        <v/>
      </c>
      <c r="J69">
        <f>""</f>
        <v/>
      </c>
      <c r="K69">
        <f>""</f>
        <v/>
      </c>
      <c r="L69">
        <f>""</f>
        <v/>
      </c>
    </row>
    <row r="70">
      <c r="B70">
        <f>""</f>
        <v/>
      </c>
      <c r="C70">
        <f>""</f>
        <v/>
      </c>
      <c r="E70">
        <f>""</f>
        <v/>
      </c>
      <c r="F70">
        <f>""</f>
        <v/>
      </c>
      <c r="J70">
        <f>""</f>
        <v/>
      </c>
      <c r="K70">
        <f>""</f>
        <v/>
      </c>
      <c r="L70">
        <f>""</f>
        <v/>
      </c>
    </row>
    <row r="71">
      <c r="B71">
        <f>""</f>
        <v/>
      </c>
      <c r="C71">
        <f>""</f>
        <v/>
      </c>
      <c r="E71">
        <f>""</f>
        <v/>
      </c>
      <c r="F71">
        <f>""</f>
        <v/>
      </c>
      <c r="J71">
        <f>""</f>
        <v/>
      </c>
      <c r="K71">
        <f>""</f>
        <v/>
      </c>
      <c r="L71">
        <f>""</f>
        <v/>
      </c>
    </row>
    <row r="72">
      <c r="B72">
        <f>""</f>
        <v/>
      </c>
      <c r="C72">
        <f>""</f>
        <v/>
      </c>
      <c r="E72">
        <f>""</f>
        <v/>
      </c>
      <c r="F72">
        <f>""</f>
        <v/>
      </c>
      <c r="J72">
        <f>""</f>
        <v/>
      </c>
      <c r="K72">
        <f>""</f>
        <v/>
      </c>
      <c r="L72">
        <f>""</f>
        <v/>
      </c>
    </row>
    <row r="73">
      <c r="B73">
        <f>""</f>
        <v/>
      </c>
      <c r="C73">
        <f>""</f>
        <v/>
      </c>
      <c r="E73">
        <f>""</f>
        <v/>
      </c>
      <c r="F73">
        <f>""</f>
        <v/>
      </c>
      <c r="J73">
        <f>""</f>
        <v/>
      </c>
      <c r="K73">
        <f>""</f>
        <v/>
      </c>
      <c r="L73">
        <f>""</f>
        <v/>
      </c>
    </row>
    <row r="74">
      <c r="B74">
        <f>""</f>
        <v/>
      </c>
      <c r="C74">
        <f>""</f>
        <v/>
      </c>
      <c r="E74">
        <f>""</f>
        <v/>
      </c>
      <c r="F74">
        <f>""</f>
        <v/>
      </c>
      <c r="J74">
        <f>""</f>
        <v/>
      </c>
      <c r="K74">
        <f>""</f>
        <v/>
      </c>
      <c r="L74">
        <f>""</f>
        <v/>
      </c>
    </row>
    <row r="75">
      <c r="B75">
        <f>""</f>
        <v/>
      </c>
      <c r="C75">
        <f>""</f>
        <v/>
      </c>
      <c r="E75">
        <f>""</f>
        <v/>
      </c>
      <c r="F75">
        <f>""</f>
        <v/>
      </c>
      <c r="J75">
        <f>""</f>
        <v/>
      </c>
      <c r="K75">
        <f>""</f>
        <v/>
      </c>
      <c r="L75">
        <f>""</f>
        <v/>
      </c>
    </row>
    <row r="76">
      <c r="B76">
        <f>""</f>
        <v/>
      </c>
      <c r="C76">
        <f>""</f>
        <v/>
      </c>
      <c r="E76">
        <f>""</f>
        <v/>
      </c>
      <c r="F76">
        <f>""</f>
        <v/>
      </c>
      <c r="J76">
        <f>""</f>
        <v/>
      </c>
      <c r="K76">
        <f>""</f>
        <v/>
      </c>
      <c r="L76">
        <f>""</f>
        <v/>
      </c>
    </row>
    <row r="77">
      <c r="B77">
        <f>""</f>
        <v/>
      </c>
      <c r="C77">
        <f>""</f>
        <v/>
      </c>
      <c r="E77">
        <f>""</f>
        <v/>
      </c>
      <c r="F77">
        <f>""</f>
        <v/>
      </c>
      <c r="J77">
        <f>""</f>
        <v/>
      </c>
      <c r="K77">
        <f>""</f>
        <v/>
      </c>
      <c r="L77">
        <f>""</f>
        <v/>
      </c>
    </row>
    <row r="78">
      <c r="B78">
        <f>""</f>
        <v/>
      </c>
      <c r="C78">
        <f>""</f>
        <v/>
      </c>
      <c r="E78">
        <f>""</f>
        <v/>
      </c>
      <c r="F78">
        <f>""</f>
        <v/>
      </c>
      <c r="J78">
        <f>""</f>
        <v/>
      </c>
      <c r="K78">
        <f>""</f>
        <v/>
      </c>
      <c r="L78">
        <f>""</f>
        <v/>
      </c>
    </row>
    <row r="79">
      <c r="B79">
        <f>""</f>
        <v/>
      </c>
      <c r="C79">
        <f>""</f>
        <v/>
      </c>
      <c r="E79">
        <f>""</f>
        <v/>
      </c>
      <c r="F79">
        <f>""</f>
        <v/>
      </c>
      <c r="J79">
        <f>""</f>
        <v/>
      </c>
      <c r="K79">
        <f>""</f>
        <v/>
      </c>
      <c r="L79">
        <f>""</f>
        <v/>
      </c>
    </row>
    <row r="80">
      <c r="B80">
        <f>""</f>
        <v/>
      </c>
      <c r="C80">
        <f>""</f>
        <v/>
      </c>
      <c r="E80">
        <f>""</f>
        <v/>
      </c>
      <c r="F80">
        <f>""</f>
        <v/>
      </c>
      <c r="J80">
        <f>""</f>
        <v/>
      </c>
      <c r="K80">
        <f>""</f>
        <v/>
      </c>
      <c r="L80">
        <f>""</f>
        <v/>
      </c>
    </row>
    <row r="81">
      <c r="B81">
        <f>""</f>
        <v/>
      </c>
      <c r="C81">
        <f>""</f>
        <v/>
      </c>
      <c r="E81">
        <f>""</f>
        <v/>
      </c>
      <c r="F81">
        <f>""</f>
        <v/>
      </c>
      <c r="J81">
        <f>""</f>
        <v/>
      </c>
      <c r="K81">
        <f>""</f>
        <v/>
      </c>
      <c r="L81">
        <f>""</f>
        <v/>
      </c>
    </row>
    <row r="82">
      <c r="B82">
        <f>""</f>
        <v/>
      </c>
      <c r="C82">
        <f>""</f>
        <v/>
      </c>
      <c r="E82">
        <f>""</f>
        <v/>
      </c>
      <c r="F82">
        <f>""</f>
        <v/>
      </c>
      <c r="J82">
        <f>""</f>
        <v/>
      </c>
      <c r="K82">
        <f>""</f>
        <v/>
      </c>
      <c r="L82">
        <f>""</f>
        <v/>
      </c>
    </row>
    <row r="83">
      <c r="B83">
        <f>""</f>
        <v/>
      </c>
      <c r="C83">
        <f>""</f>
        <v/>
      </c>
      <c r="E83">
        <f>""</f>
        <v/>
      </c>
      <c r="F83">
        <f>""</f>
        <v/>
      </c>
      <c r="J83">
        <f>""</f>
        <v/>
      </c>
      <c r="K83">
        <f>""</f>
        <v/>
      </c>
      <c r="L83">
        <f>""</f>
        <v/>
      </c>
    </row>
    <row r="84">
      <c r="B84">
        <f>""</f>
        <v/>
      </c>
      <c r="C84">
        <f>""</f>
        <v/>
      </c>
      <c r="E84">
        <f>""</f>
        <v/>
      </c>
      <c r="F84">
        <f>""</f>
        <v/>
      </c>
      <c r="J84">
        <f>""</f>
        <v/>
      </c>
      <c r="K84">
        <f>""</f>
        <v/>
      </c>
      <c r="L84">
        <f>""</f>
        <v/>
      </c>
    </row>
    <row r="85">
      <c r="B85">
        <f>""</f>
        <v/>
      </c>
      <c r="C85">
        <f>""</f>
        <v/>
      </c>
      <c r="E85">
        <f>""</f>
        <v/>
      </c>
      <c r="F85">
        <f>""</f>
        <v/>
      </c>
      <c r="J85">
        <f>""</f>
        <v/>
      </c>
      <c r="K85">
        <f>""</f>
        <v/>
      </c>
      <c r="L85">
        <f>""</f>
        <v/>
      </c>
    </row>
    <row r="86">
      <c r="B86">
        <f>""</f>
        <v/>
      </c>
      <c r="C86">
        <f>""</f>
        <v/>
      </c>
      <c r="E86">
        <f>""</f>
        <v/>
      </c>
      <c r="F86">
        <f>""</f>
        <v/>
      </c>
      <c r="J86">
        <f>""</f>
        <v/>
      </c>
      <c r="K86">
        <f>""</f>
        <v/>
      </c>
      <c r="L86">
        <f>""</f>
        <v/>
      </c>
    </row>
    <row r="87">
      <c r="B87">
        <f>""</f>
        <v/>
      </c>
      <c r="C87">
        <f>""</f>
        <v/>
      </c>
      <c r="E87">
        <f>""</f>
        <v/>
      </c>
      <c r="F87">
        <f>""</f>
        <v/>
      </c>
      <c r="J87">
        <f>""</f>
        <v/>
      </c>
      <c r="K87">
        <f>""</f>
        <v/>
      </c>
      <c r="L87">
        <f>""</f>
        <v/>
      </c>
    </row>
    <row r="88">
      <c r="B88">
        <f>""</f>
        <v/>
      </c>
      <c r="C88">
        <f>""</f>
        <v/>
      </c>
      <c r="E88">
        <f>""</f>
        <v/>
      </c>
      <c r="F88">
        <f>""</f>
        <v/>
      </c>
      <c r="J88">
        <f>""</f>
        <v/>
      </c>
      <c r="K88">
        <f>""</f>
        <v/>
      </c>
      <c r="L88">
        <f>""</f>
        <v/>
      </c>
    </row>
    <row r="89">
      <c r="B89">
        <f>""</f>
        <v/>
      </c>
      <c r="C89">
        <f>""</f>
        <v/>
      </c>
      <c r="E89">
        <f>""</f>
        <v/>
      </c>
      <c r="F89">
        <f>""</f>
        <v/>
      </c>
      <c r="J89">
        <f>""</f>
        <v/>
      </c>
      <c r="K89">
        <f>""</f>
        <v/>
      </c>
      <c r="L89">
        <f>""</f>
        <v/>
      </c>
    </row>
    <row r="90">
      <c r="B90">
        <f>""</f>
        <v/>
      </c>
      <c r="C90">
        <f>""</f>
        <v/>
      </c>
      <c r="E90">
        <f>""</f>
        <v/>
      </c>
      <c r="F90">
        <f>""</f>
        <v/>
      </c>
      <c r="J90">
        <f>""</f>
        <v/>
      </c>
      <c r="K90">
        <f>""</f>
        <v/>
      </c>
      <c r="L90">
        <f>""</f>
        <v/>
      </c>
    </row>
    <row r="91">
      <c r="B91">
        <f>""</f>
        <v/>
      </c>
      <c r="C91">
        <f>""</f>
        <v/>
      </c>
      <c r="E91">
        <f>""</f>
        <v/>
      </c>
      <c r="F91">
        <f>""</f>
        <v/>
      </c>
      <c r="J91">
        <f>""</f>
        <v/>
      </c>
      <c r="K91">
        <f>""</f>
        <v/>
      </c>
      <c r="L91">
        <f>""</f>
        <v/>
      </c>
    </row>
    <row r="92">
      <c r="B92">
        <f>""</f>
        <v/>
      </c>
      <c r="C92">
        <f>""</f>
        <v/>
      </c>
      <c r="E92">
        <f>""</f>
        <v/>
      </c>
      <c r="F92">
        <f>""</f>
        <v/>
      </c>
      <c r="J92">
        <f>""</f>
        <v/>
      </c>
      <c r="K92">
        <f>""</f>
        <v/>
      </c>
      <c r="L92">
        <f>""</f>
        <v/>
      </c>
    </row>
    <row r="93">
      <c r="B93">
        <f>""</f>
        <v/>
      </c>
      <c r="C93">
        <f>""</f>
        <v/>
      </c>
      <c r="E93">
        <f>""</f>
        <v/>
      </c>
      <c r="F93">
        <f>""</f>
        <v/>
      </c>
      <c r="J93">
        <f>""</f>
        <v/>
      </c>
      <c r="K93">
        <f>""</f>
        <v/>
      </c>
      <c r="L93">
        <f>""</f>
        <v/>
      </c>
    </row>
    <row r="94">
      <c r="B94">
        <f>""</f>
        <v/>
      </c>
      <c r="C94">
        <f>""</f>
        <v/>
      </c>
      <c r="E94">
        <f>""</f>
        <v/>
      </c>
      <c r="F94">
        <f>""</f>
        <v/>
      </c>
      <c r="J94">
        <f>""</f>
        <v/>
      </c>
      <c r="K94">
        <f>""</f>
        <v/>
      </c>
      <c r="L94">
        <f>""</f>
        <v/>
      </c>
    </row>
    <row r="95">
      <c r="B95">
        <f>""</f>
        <v/>
      </c>
      <c r="C95">
        <f>""</f>
        <v/>
      </c>
      <c r="E95">
        <f>""</f>
        <v/>
      </c>
      <c r="F95">
        <f>""</f>
        <v/>
      </c>
      <c r="J95">
        <f>""</f>
        <v/>
      </c>
      <c r="K95">
        <f>""</f>
        <v/>
      </c>
      <c r="L95">
        <f>""</f>
        <v/>
      </c>
    </row>
    <row r="96">
      <c r="B96">
        <f>""</f>
        <v/>
      </c>
      <c r="C96">
        <f>""</f>
        <v/>
      </c>
      <c r="E96">
        <f>""</f>
        <v/>
      </c>
      <c r="F96">
        <f>""</f>
        <v/>
      </c>
      <c r="J96">
        <f>""</f>
        <v/>
      </c>
      <c r="K96">
        <f>""</f>
        <v/>
      </c>
      <c r="L96">
        <f>""</f>
        <v/>
      </c>
    </row>
    <row r="97">
      <c r="B97">
        <f>""</f>
        <v/>
      </c>
      <c r="C97">
        <f>""</f>
        <v/>
      </c>
      <c r="E97">
        <f>""</f>
        <v/>
      </c>
      <c r="F97">
        <f>""</f>
        <v/>
      </c>
      <c r="J97">
        <f>""</f>
        <v/>
      </c>
      <c r="K97">
        <f>""</f>
        <v/>
      </c>
      <c r="L97">
        <f>""</f>
        <v/>
      </c>
    </row>
    <row r="98">
      <c r="B98">
        <f>""</f>
        <v/>
      </c>
      <c r="C98">
        <f>""</f>
        <v/>
      </c>
      <c r="E98">
        <f>""</f>
        <v/>
      </c>
      <c r="F98">
        <f>""</f>
        <v/>
      </c>
      <c r="J98">
        <f>""</f>
        <v/>
      </c>
      <c r="K98">
        <f>""</f>
        <v/>
      </c>
      <c r="L98">
        <f>""</f>
        <v/>
      </c>
    </row>
    <row r="99">
      <c r="B99">
        <f>""</f>
        <v/>
      </c>
      <c r="C99">
        <f>""</f>
        <v/>
      </c>
      <c r="E99">
        <f>""</f>
        <v/>
      </c>
      <c r="F99">
        <f>""</f>
        <v/>
      </c>
      <c r="J99">
        <f>""</f>
        <v/>
      </c>
      <c r="K99">
        <f>""</f>
        <v/>
      </c>
      <c r="L99">
        <f>""</f>
        <v/>
      </c>
    </row>
    <row r="100">
      <c r="B100">
        <f>""</f>
        <v/>
      </c>
      <c r="C100">
        <f>""</f>
        <v/>
      </c>
      <c r="E100">
        <f>""</f>
        <v/>
      </c>
      <c r="F100">
        <f>""</f>
        <v/>
      </c>
      <c r="J100">
        <f>""</f>
        <v/>
      </c>
      <c r="K100">
        <f>""</f>
        <v/>
      </c>
      <c r="L100">
        <f>""</f>
        <v/>
      </c>
    </row>
    <row r="101">
      <c r="B101">
        <f>""</f>
        <v/>
      </c>
      <c r="C101">
        <f>""</f>
        <v/>
      </c>
      <c r="E101">
        <f>""</f>
        <v/>
      </c>
      <c r="F101">
        <f>""</f>
        <v/>
      </c>
      <c r="J101">
        <f>""</f>
        <v/>
      </c>
      <c r="K101">
        <f>""</f>
        <v/>
      </c>
      <c r="L101">
        <f>""</f>
        <v/>
      </c>
    </row>
  </sheetData>
  <mergeCells count="9">
    <mergeCell ref="F20:H20"/>
    <mergeCell ref="F23:H23"/>
    <mergeCell ref="F19:H19"/>
    <mergeCell ref="F22:H22"/>
    <mergeCell ref="F18:H18"/>
    <mergeCell ref="A1:H1"/>
    <mergeCell ref="F21:H21"/>
    <mergeCell ref="A8:H8"/>
    <mergeCell ref="F24:H24"/>
  </mergeCells>
  <conditionalFormatting sqref="C12">
    <cfRule type="expression" priority="1" dxfId="0">
      <formula>OR(C12="On Target",C12="Within Threshold")</formula>
    </cfRule>
    <cfRule type="expression" priority="2" dxfId="1">
      <formula>OR(C12="Below Target",C12="Above Target",C12="Review Variance",C12="Action Needed")</formula>
    </cfRule>
  </conditionalFormatting>
  <conditionalFormatting sqref="F12">
    <cfRule type="expression" priority="3" dxfId="0">
      <formula>OR(F12="On Target",F12="Within Threshold")</formula>
    </cfRule>
    <cfRule type="expression" priority="4" dxfId="1">
      <formula>OR(F12="Below Target",F12="Above Target",F12="Review Variance",F12="Action Needed")</formula>
    </cfRule>
  </conditionalFormatting>
  <conditionalFormatting sqref="C14">
    <cfRule type="expression" priority="5" dxfId="0">
      <formula>OR(C14="On Target",C14="Within Threshold")</formula>
    </cfRule>
    <cfRule type="expression" priority="6" dxfId="1">
      <formula>OR(C14="Below Target",C14="Above Target",C14="Review Variance",C14="Action Needed")</formula>
    </cfRule>
  </conditionalFormatting>
  <conditionalFormatting sqref="F14">
    <cfRule type="expression" priority="7" dxfId="0">
      <formula>OR(F14="On Target",F14="Within Threshold")</formula>
    </cfRule>
    <cfRule type="expression" priority="8" dxfId="1">
      <formula>OR(F14="Below Target",F14="Above Target",F14="Review Variance",F14="Action Needed")</formula>
    </cfRule>
  </conditionalFormatting>
  <conditionalFormatting sqref="C15">
    <cfRule type="expression" priority="9" dxfId="0">
      <formula>OR(C15="On Target",C15="Within Threshold")</formula>
    </cfRule>
    <cfRule type="expression" priority="10" dxfId="1">
      <formula>OR(C15="Below Target",C15="Above Target",C15="Review Variance",C15="Action Needed")</formula>
    </cfRule>
  </conditionalFormatting>
  <conditionalFormatting sqref="F18">
    <cfRule type="expression" priority="11" dxfId="1">
      <formula>OR(ISNUMBER(FIND("exceeds",F18)),ISNUMBER(FIND("below",F18)),ISNUMBER(FIND("require",F18)),ISNUMBER(FIND("No daily",F18)))</formula>
    </cfRule>
    <cfRule type="expression" priority="12" dxfId="0">
      <formula>OR(ISNUMBER(FIND("within",F18)),ISNUMBER(FIND("on target",F18)),ISNUMBER(FIND("found",F18)))</formula>
    </cfRule>
  </conditionalFormatting>
  <conditionalFormatting sqref="F19">
    <cfRule type="expression" priority="13" dxfId="1">
      <formula>OR(ISNUMBER(FIND("exceeds",F19)),ISNUMBER(FIND("below",F19)),ISNUMBER(FIND("require",F19)),ISNUMBER(FIND("No daily",F19)))</formula>
    </cfRule>
    <cfRule type="expression" priority="14" dxfId="0">
      <formula>OR(ISNUMBER(FIND("within",F19)),ISNUMBER(FIND("on target",F19)),ISNUMBER(FIND("found",F19)))</formula>
    </cfRule>
  </conditionalFormatting>
  <conditionalFormatting sqref="F20">
    <cfRule type="expression" priority="15" dxfId="1">
      <formula>OR(ISNUMBER(FIND("exceeds",F20)),ISNUMBER(FIND("below",F20)),ISNUMBER(FIND("require",F20)),ISNUMBER(FIND("No daily",F20)))</formula>
    </cfRule>
    <cfRule type="expression" priority="16" dxfId="0">
      <formula>OR(ISNUMBER(FIND("within",F20)),ISNUMBER(FIND("on target",F20)),ISNUMBER(FIND("found",F20)))</formula>
    </cfRule>
  </conditionalFormatting>
  <conditionalFormatting sqref="F21">
    <cfRule type="expression" priority="17" dxfId="1">
      <formula>OR(ISNUMBER(FIND("exceeds",F21)),ISNUMBER(FIND("below",F21)),ISNUMBER(FIND("require",F21)),ISNUMBER(FIND("No daily",F21)))</formula>
    </cfRule>
    <cfRule type="expression" priority="18" dxfId="0">
      <formula>OR(ISNUMBER(FIND("within",F21)),ISNUMBER(FIND("on target",F21)),ISNUMBER(FIND("found",F21)))</formula>
    </cfRule>
  </conditionalFormatting>
  <conditionalFormatting sqref="F22">
    <cfRule type="expression" priority="19" dxfId="1">
      <formula>OR(ISNUMBER(FIND("exceeds",F22)),ISNUMBER(FIND("below",F22)),ISNUMBER(FIND("require",F22)),ISNUMBER(FIND("No daily",F22)))</formula>
    </cfRule>
    <cfRule type="expression" priority="20" dxfId="0">
      <formula>OR(ISNUMBER(FIND("within",F22)),ISNUMBER(FIND("on target",F22)),ISNUMBER(FIND("found",F22)))</formula>
    </cfRule>
  </conditionalFormatting>
  <conditionalFormatting sqref="F23">
    <cfRule type="expression" priority="21" dxfId="1">
      <formula>OR(ISNUMBER(FIND("exceeds",F23)),ISNUMBER(FIND("below",F23)),ISNUMBER(FIND("require",F23)),ISNUMBER(FIND("No daily",F23)))</formula>
    </cfRule>
    <cfRule type="expression" priority="22" dxfId="0">
      <formula>OR(ISNUMBER(FIND("within",F23)),ISNUMBER(FIND("on target",F23)),ISNUMBER(FIND("found",F23)))</formula>
    </cfRule>
  </conditionalFormatting>
  <conditionalFormatting sqref="F24">
    <cfRule type="expression" priority="23" dxfId="1">
      <formula>OR(ISNUMBER(FIND("exceeds",F24)),ISNUMBER(FIND("below",F24)),ISNUMBER(FIND("require",F24)),ISNUMBER(FIND("No daily",F24)))</formula>
    </cfRule>
    <cfRule type="expression" priority="24" dxfId="0">
      <formula>OR(ISNUMBER(FIND("within",F24)),ISNUMBER(FIND("on target",F24)),ISNUMBER(FIND("found",F24)))</formula>
    </cfRule>
  </conditionalFormatting>
  <dataValidations count="4">
    <dataValidation sqref="B2" showDropDown="0" showInputMessage="0" showErrorMessage="1" allowBlank="0" error="Enter a date from 1/1/2026 through 12/31/2030." type="date" errorStyle="stop" operator="between">
      <formula1>DATE(2026,1,1)</formula1>
      <formula2>DATE(2030,12,31)</formula2>
    </dataValidation>
    <dataValidation sqref="B3 B5" showDropDown="0" showInputMessage="0" showErrorMessage="1" allowBlank="0" error="Enter a percentage from 0% through 100%." type="decimal" errorStyle="stop" operator="between">
      <formula1>0</formula1>
      <formula2>1</formula2>
    </dataValidation>
    <dataValidation sqref="B4 B6" showDropDown="0" showInputMessage="0" showErrorMessage="1" allowBlank="0" error="Enter a value greater than or equal to zero." type="decimal" errorStyle="stop" operator="greaterThanOrEqual">
      <formula1>0</formula1>
    </dataValidation>
    <dataValidation sqref="B7" showDropDown="0" showInputMessage="0" showErrorMessage="1" allowBlank="0" error="Enter a whole number greater than or equal to zero." type="whole" errorStyle="stop" operator="greaterThanOrEqual">
      <formula1>0</formula1>
    </dataValidation>
  </dataValidations>
  <pageMargins left="0.25" right="0.25" top="0.5" bottom="0.5" header="0.2" footer="0.2"/>
  <pageSetup orientation="landscape" fitToHeight="0" fitToWidth="1"/>
  <headerFooter>
    <oddHeader>&amp;C&amp;"Calibri,Bold"&amp;10 &amp;A</oddHeader>
    <oddFooter/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AE124"/>
  <sheetViews>
    <sheetView showGridLines="0" zoomScale="70" zoomScaleNormal="7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9" customWidth="1" min="2" max="2"/>
    <col width="12" customWidth="1" min="3" max="3"/>
    <col width="16" customWidth="1" min="4" max="4"/>
    <col width="14" customWidth="1" min="5" max="5"/>
    <col width="12" customWidth="1" min="6" max="6"/>
    <col width="17" customWidth="1" min="7" max="7"/>
    <col width="12" customWidth="1" min="8" max="8"/>
    <col width="15" customWidth="1" min="9" max="9"/>
    <col width="13" customWidth="1" min="10" max="10"/>
    <col width="13" customWidth="1" min="11" max="11"/>
    <col width="24" customWidth="1" min="12" max="12"/>
    <col width="15" customWidth="1" min="13" max="13"/>
    <col width="22" customWidth="1" min="14" max="14"/>
    <col width="16" customWidth="1" min="15" max="15"/>
    <col width="11" customWidth="1" min="16" max="16"/>
    <col width="11" customWidth="1" min="17" max="17"/>
    <col width="10" customWidth="1" min="18" max="18"/>
    <col width="18" customWidth="1" min="19" max="19"/>
    <col width="16" customWidth="1" min="20" max="20"/>
    <col width="13" customWidth="1" min="21" max="21"/>
    <col width="15" customWidth="1" min="22" max="22"/>
    <col width="20" customWidth="1" min="23" max="23"/>
    <col width="15" customWidth="1" min="24" max="24"/>
    <col width="15" customWidth="1" min="25" max="25"/>
    <col width="14" customWidth="1" min="26" max="26"/>
    <col width="17" customWidth="1" min="27" max="27"/>
    <col width="13" customWidth="1" min="28" max="28"/>
    <col width="25" customWidth="1" min="29" max="29"/>
    <col width="14" customWidth="1" min="30" max="30"/>
    <col width="54" customWidth="1" min="31" max="31"/>
  </cols>
  <sheetData>
    <row r="1">
      <c r="A1" s="1" t="inlineStr">
        <is>
          <t>Daily Operations Report</t>
        </is>
      </c>
    </row>
    <row r="2">
      <c r="A2" s="24" t="inlineStr">
        <is>
          <t>Enter one row per operating date. Yellow cells are inputs; blue-gray cells calculate automatically.</t>
        </is>
      </c>
    </row>
    <row r="4">
      <c r="A4" s="25" t="inlineStr">
        <is>
          <t>Operating Date</t>
        </is>
      </c>
      <c r="B4" s="25" t="inlineStr">
        <is>
          <t>Manager on Duty</t>
        </is>
      </c>
      <c r="C4" s="25" t="inlineStr">
        <is>
          <t>Total Rooms</t>
        </is>
      </c>
      <c r="D4" s="25" t="inlineStr">
        <is>
          <t>Out-of-Order Rooms</t>
        </is>
      </c>
      <c r="E4" s="25" t="inlineStr">
        <is>
          <t>Sellable Rooms</t>
        </is>
      </c>
      <c r="F4" s="25" t="inlineStr">
        <is>
          <t>Rooms Sold</t>
        </is>
      </c>
      <c r="G4" s="25" t="inlineStr">
        <is>
          <t>Complimentary Rooms</t>
        </is>
      </c>
      <c r="H4" s="25" t="inlineStr">
        <is>
          <t>Occupancy</t>
        </is>
      </c>
      <c r="I4" s="25" t="inlineStr">
        <is>
          <t>Room Revenue</t>
        </is>
      </c>
      <c r="J4" s="25" t="inlineStr">
        <is>
          <t>ADR</t>
        </is>
      </c>
      <c r="K4" s="25" t="inlineStr">
        <is>
          <t>RevPAR</t>
        </is>
      </c>
      <c r="L4" s="25" t="inlineStr">
        <is>
          <t>Food and Beverage Revenue</t>
        </is>
      </c>
      <c r="M4" s="25" t="inlineStr">
        <is>
          <t>Other Revenue</t>
        </is>
      </c>
      <c r="N4" s="25" t="inlineStr">
        <is>
          <t>Refunds and Adjustments</t>
        </is>
      </c>
      <c r="O4" s="25" t="inlineStr">
        <is>
          <t>Total Revenue</t>
        </is>
      </c>
      <c r="P4" s="25" t="inlineStr">
        <is>
          <t>Arrivals</t>
        </is>
      </c>
      <c r="Q4" s="25" t="inlineStr">
        <is>
          <t>Departures</t>
        </is>
      </c>
      <c r="R4" s="25" t="inlineStr">
        <is>
          <t>No-Shows</t>
        </is>
      </c>
      <c r="S4" s="25" t="inlineStr">
        <is>
          <t>Walk-In Reservations</t>
        </is>
      </c>
      <c r="T4" s="25" t="inlineStr">
        <is>
          <t>Guests In House</t>
        </is>
      </c>
      <c r="U4" s="25" t="inlineStr">
        <is>
          <t>Labor Hours</t>
        </is>
      </c>
      <c r="V4" s="25" t="inlineStr">
        <is>
          <t>Labor Cost</t>
        </is>
      </c>
      <c r="W4" s="25" t="inlineStr">
        <is>
          <t>Labor Cost Percentage</t>
        </is>
      </c>
      <c r="X4" s="25" t="inlineStr">
        <is>
          <t>Expected Cash</t>
        </is>
      </c>
      <c r="Y4" s="25" t="inlineStr">
        <is>
          <t>Counted Cash</t>
        </is>
      </c>
      <c r="Z4" s="25" t="inlineStr">
        <is>
          <t>Cash Variance</t>
        </is>
      </c>
      <c r="AA4" s="25" t="inlineStr">
        <is>
          <t>Open Work Orders</t>
        </is>
      </c>
      <c r="AB4" s="25" t="inlineStr">
        <is>
          <t>Guest Issues</t>
        </is>
      </c>
      <c r="AC4" s="25" t="inlineStr">
        <is>
          <t>Housekeeping Rooms Cleaned</t>
        </is>
      </c>
      <c r="AD4" s="25" t="inlineStr">
        <is>
          <t>Daily Status</t>
        </is>
      </c>
      <c r="AE4" s="25" t="inlineStr">
        <is>
          <t>Management Notes</t>
        </is>
      </c>
    </row>
    <row r="5" ht="32" customHeight="1">
      <c r="A5" s="48" t="n">
        <v>46023</v>
      </c>
      <c r="B5" s="27" t="inlineStr">
        <is>
          <t>Jordan Lee</t>
        </is>
      </c>
      <c r="C5" s="28" t="n">
        <v>120</v>
      </c>
      <c r="D5" s="28" t="n">
        <v>4</v>
      </c>
      <c r="E5" s="29">
        <f>IFERROR(IF(A5="","",MAX(0,C5-D5)),"")</f>
        <v/>
      </c>
      <c r="F5" s="28" t="n">
        <v>92</v>
      </c>
      <c r="G5" s="28" t="n">
        <v>2</v>
      </c>
      <c r="H5" s="49">
        <f>IFERROR(IF(A5="","",F5/E5),"")</f>
        <v/>
      </c>
      <c r="I5" s="50" t="n">
        <v>15824</v>
      </c>
      <c r="J5" s="51">
        <f>IFERROR(IF(A5="","",I5/F5),"")</f>
        <v/>
      </c>
      <c r="K5" s="51">
        <f>IFERROR(IF(A5="","",I5/E5),"")</f>
        <v/>
      </c>
      <c r="L5" s="50" t="n">
        <v>4280</v>
      </c>
      <c r="M5" s="50" t="n">
        <v>760</v>
      </c>
      <c r="N5" s="50" t="n">
        <v>185</v>
      </c>
      <c r="O5" s="51">
        <f>IFERROR(IF(A5="","",SUM(I5,L5,M5)-N5),"")</f>
        <v/>
      </c>
      <c r="P5" s="28" t="n">
        <v>38</v>
      </c>
      <c r="Q5" s="28" t="n">
        <v>44</v>
      </c>
      <c r="R5" s="28" t="n">
        <v>3</v>
      </c>
      <c r="S5" s="28" t="n">
        <v>5</v>
      </c>
      <c r="T5" s="28" t="n">
        <v>171</v>
      </c>
      <c r="U5" s="52" t="n">
        <v>286.5</v>
      </c>
      <c r="V5" s="50" t="n">
        <v>6120</v>
      </c>
      <c r="W5" s="49">
        <f>IFERROR(IF(A5="","",V5/O5),"")</f>
        <v/>
      </c>
      <c r="X5" s="50" t="n">
        <v>2940</v>
      </c>
      <c r="Y5" s="50" t="n">
        <v>2928</v>
      </c>
      <c r="Z5" s="51">
        <f>IFERROR(IF(A5="","",Y5-X5),"")</f>
        <v/>
      </c>
      <c r="AA5" s="28" t="n">
        <v>6</v>
      </c>
      <c r="AB5" s="28" t="n">
        <v>4</v>
      </c>
      <c r="AC5" s="28" t="n">
        <v>47</v>
      </c>
      <c r="AD5" s="28" t="inlineStr">
        <is>
          <t>Final</t>
        </is>
      </c>
      <c r="AE5" s="27" t="inlineStr">
        <is>
          <t>Holiday demand remained strong; two heating calls were resolved.</t>
        </is>
      </c>
    </row>
    <row r="6" ht="32" customHeight="1">
      <c r="A6" s="48" t="n">
        <v>46024</v>
      </c>
      <c r="B6" s="27" t="inlineStr">
        <is>
          <t>Morgan Davis</t>
        </is>
      </c>
      <c r="C6" s="28" t="n">
        <v>120</v>
      </c>
      <c r="D6" s="28" t="n">
        <v>3</v>
      </c>
      <c r="E6" s="29">
        <f>IFERROR(IF(A6="","",MAX(0,C6-D6)),"")</f>
        <v/>
      </c>
      <c r="F6" s="28" t="n">
        <v>84</v>
      </c>
      <c r="G6" s="28" t="n">
        <v>1</v>
      </c>
      <c r="H6" s="49">
        <f>IFERROR(IF(A6="","",F6/E6),"")</f>
        <v/>
      </c>
      <c r="I6" s="50" t="n">
        <v>13944</v>
      </c>
      <c r="J6" s="51">
        <f>IFERROR(IF(A6="","",I6/F6),"")</f>
        <v/>
      </c>
      <c r="K6" s="51">
        <f>IFERROR(IF(A6="","",I6/E6),"")</f>
        <v/>
      </c>
      <c r="L6" s="50" t="n">
        <v>3610</v>
      </c>
      <c r="M6" s="50" t="n">
        <v>640</v>
      </c>
      <c r="N6" s="50" t="n">
        <v>90</v>
      </c>
      <c r="O6" s="51">
        <f>IFERROR(IF(A6="","",SUM(I6,L6,M6)-N6),"")</f>
        <v/>
      </c>
      <c r="P6" s="28" t="n">
        <v>31</v>
      </c>
      <c r="Q6" s="28" t="n">
        <v>39</v>
      </c>
      <c r="R6" s="28" t="n">
        <v>2</v>
      </c>
      <c r="S6" s="28" t="n">
        <v>4</v>
      </c>
      <c r="T6" s="28" t="n">
        <v>154</v>
      </c>
      <c r="U6" s="52" t="n">
        <v>271</v>
      </c>
      <c r="V6" s="50" t="n">
        <v>5740</v>
      </c>
      <c r="W6" s="49">
        <f>IFERROR(IF(A6="","",V6/O6),"")</f>
        <v/>
      </c>
      <c r="X6" s="50" t="n">
        <v>2515</v>
      </c>
      <c r="Y6" s="50" t="n">
        <v>2515</v>
      </c>
      <c r="Z6" s="51">
        <f>IFERROR(IF(A6="","",Y6-X6),"")</f>
        <v/>
      </c>
      <c r="AA6" s="28" t="n">
        <v>5</v>
      </c>
      <c r="AB6" s="28" t="n">
        <v>3</v>
      </c>
      <c r="AC6" s="28" t="n">
        <v>42</v>
      </c>
      <c r="AD6" s="28" t="inlineStr">
        <is>
          <t>Final</t>
        </is>
      </c>
      <c r="AE6" s="27" t="inlineStr">
        <is>
          <t>Lobby traffic normalized after the holiday period.</t>
        </is>
      </c>
    </row>
    <row r="7" ht="32" customHeight="1">
      <c r="A7" s="48" t="n">
        <v>46025</v>
      </c>
      <c r="B7" s="27" t="inlineStr">
        <is>
          <t>Avery Johnson</t>
        </is>
      </c>
      <c r="C7" s="28" t="n">
        <v>120</v>
      </c>
      <c r="D7" s="28" t="n">
        <v>3</v>
      </c>
      <c r="E7" s="29">
        <f>IFERROR(IF(A7="","",MAX(0,C7-D7)),"")</f>
        <v/>
      </c>
      <c r="F7" s="28" t="n">
        <v>88</v>
      </c>
      <c r="G7" s="28" t="n">
        <v>2</v>
      </c>
      <c r="H7" s="49">
        <f>IFERROR(IF(A7="","",F7/E7),"")</f>
        <v/>
      </c>
      <c r="I7" s="50" t="n">
        <v>14872</v>
      </c>
      <c r="J7" s="51">
        <f>IFERROR(IF(A7="","",I7/F7),"")</f>
        <v/>
      </c>
      <c r="K7" s="51">
        <f>IFERROR(IF(A7="","",I7/E7),"")</f>
        <v/>
      </c>
      <c r="L7" s="50" t="n">
        <v>4015</v>
      </c>
      <c r="M7" s="50" t="n">
        <v>705</v>
      </c>
      <c r="N7" s="50" t="n">
        <v>120</v>
      </c>
      <c r="O7" s="51">
        <f>IFERROR(IF(A7="","",SUM(I7,L7,M7)-N7),"")</f>
        <v/>
      </c>
      <c r="P7" s="28" t="n">
        <v>42</v>
      </c>
      <c r="Q7" s="28" t="n">
        <v>36</v>
      </c>
      <c r="R7" s="28" t="n">
        <v>1</v>
      </c>
      <c r="S7" s="28" t="n">
        <v>6</v>
      </c>
      <c r="T7" s="28" t="n">
        <v>166</v>
      </c>
      <c r="U7" s="52" t="n">
        <v>279.5</v>
      </c>
      <c r="V7" s="50" t="n">
        <v>5960</v>
      </c>
      <c r="W7" s="49">
        <f>IFERROR(IF(A7="","",V7/O7),"")</f>
        <v/>
      </c>
      <c r="X7" s="50" t="n">
        <v>2760</v>
      </c>
      <c r="Y7" s="50" t="n">
        <v>2742</v>
      </c>
      <c r="Z7" s="51">
        <f>IFERROR(IF(A7="","",Y7-X7),"")</f>
        <v/>
      </c>
      <c r="AA7" s="28" t="n">
        <v>7</v>
      </c>
      <c r="AB7" s="28" t="n">
        <v>5</v>
      </c>
      <c r="AC7" s="28" t="n">
        <v>39</v>
      </c>
      <c r="AD7" s="28" t="inlineStr">
        <is>
          <t>Reviewed</t>
        </is>
      </c>
      <c r="AE7" s="27" t="inlineStr">
        <is>
          <t>Follow-up is needed on repeated noise complaints near the elevators.</t>
        </is>
      </c>
    </row>
    <row r="8" ht="32" customHeight="1">
      <c r="A8" s="48" t="n">
        <v>46026</v>
      </c>
      <c r="B8" s="27" t="inlineStr">
        <is>
          <t>Taylor Brown</t>
        </is>
      </c>
      <c r="C8" s="28" t="n">
        <v>120</v>
      </c>
      <c r="D8" s="28" t="n">
        <v>2</v>
      </c>
      <c r="E8" s="29">
        <f>IFERROR(IF(A8="","",MAX(0,C8-D8)),"")</f>
        <v/>
      </c>
      <c r="F8" s="28" t="n">
        <v>76</v>
      </c>
      <c r="G8" s="28" t="n">
        <v>1</v>
      </c>
      <c r="H8" s="49">
        <f>IFERROR(IF(A8="","",F8/E8),"")</f>
        <v/>
      </c>
      <c r="I8" s="50" t="n">
        <v>12008</v>
      </c>
      <c r="J8" s="51">
        <f>IFERROR(IF(A8="","",I8/F8),"")</f>
        <v/>
      </c>
      <c r="K8" s="51">
        <f>IFERROR(IF(A8="","",I8/E8),"")</f>
        <v/>
      </c>
      <c r="L8" s="50" t="n">
        <v>3220</v>
      </c>
      <c r="M8" s="50" t="n">
        <v>515</v>
      </c>
      <c r="N8" s="50" t="n">
        <v>75</v>
      </c>
      <c r="O8" s="51">
        <f>IFERROR(IF(A8="","",SUM(I8,L8,M8)-N8),"")</f>
        <v/>
      </c>
      <c r="P8" s="28" t="n">
        <v>29</v>
      </c>
      <c r="Q8" s="28" t="n">
        <v>41</v>
      </c>
      <c r="R8" s="28" t="n">
        <v>4</v>
      </c>
      <c r="S8" s="28" t="n">
        <v>3</v>
      </c>
      <c r="T8" s="28" t="n">
        <v>139</v>
      </c>
      <c r="U8" s="52" t="n">
        <v>253</v>
      </c>
      <c r="V8" s="50" t="n">
        <v>5310</v>
      </c>
      <c r="W8" s="49">
        <f>IFERROR(IF(A8="","",V8/O8),"")</f>
        <v/>
      </c>
      <c r="X8" s="50" t="n">
        <v>2180</v>
      </c>
      <c r="Y8" s="50" t="n">
        <v>2180</v>
      </c>
      <c r="Z8" s="51">
        <f>IFERROR(IF(A8="","",Y8-X8),"")</f>
        <v/>
      </c>
      <c r="AA8" s="28" t="n">
        <v>4</v>
      </c>
      <c r="AB8" s="28" t="n">
        <v>2</v>
      </c>
      <c r="AC8" s="28" t="n">
        <v>43</v>
      </c>
      <c r="AD8" s="28" t="inlineStr">
        <is>
          <t>Final</t>
        </is>
      </c>
      <c r="AE8" s="27" t="inlineStr">
        <is>
          <t>Lower Sunday occupancy; preventive maintenance was completed.</t>
        </is>
      </c>
    </row>
    <row r="9" ht="32" customHeight="1">
      <c r="A9" s="48" t="n">
        <v>46027</v>
      </c>
      <c r="B9" s="27" t="inlineStr">
        <is>
          <t>Jordan Lee</t>
        </is>
      </c>
      <c r="C9" s="28" t="n">
        <v>120</v>
      </c>
      <c r="D9" s="28" t="n">
        <v>2</v>
      </c>
      <c r="E9" s="29">
        <f>IFERROR(IF(A9="","",MAX(0,C9-D9)),"")</f>
        <v/>
      </c>
      <c r="F9" s="28" t="n">
        <v>81</v>
      </c>
      <c r="G9" s="28" t="n">
        <v>0</v>
      </c>
      <c r="H9" s="49">
        <f>IFERROR(IF(A9="","",F9/E9),"")</f>
        <v/>
      </c>
      <c r="I9" s="50" t="n">
        <v>13284</v>
      </c>
      <c r="J9" s="51">
        <f>IFERROR(IF(A9="","",I9/F9),"")</f>
        <v/>
      </c>
      <c r="K9" s="51">
        <f>IFERROR(IF(A9="","",I9/E9),"")</f>
        <v/>
      </c>
      <c r="L9" s="50" t="n">
        <v>3440</v>
      </c>
      <c r="M9" s="50" t="n">
        <v>590</v>
      </c>
      <c r="N9" s="50" t="n">
        <v>140</v>
      </c>
      <c r="O9" s="51">
        <f>IFERROR(IF(A9="","",SUM(I9,L9,M9)-N9),"")</f>
        <v/>
      </c>
      <c r="P9" s="28" t="n">
        <v>35</v>
      </c>
      <c r="Q9" s="28" t="n">
        <v>30</v>
      </c>
      <c r="R9" s="28" t="n">
        <v>2</v>
      </c>
      <c r="S9" s="28" t="n">
        <v>7</v>
      </c>
      <c r="T9" s="28" t="n">
        <v>148</v>
      </c>
      <c r="U9" s="52" t="n">
        <v>261.5</v>
      </c>
      <c r="V9" s="50" t="n">
        <v>5520</v>
      </c>
      <c r="W9" s="49">
        <f>IFERROR(IF(A9="","",V9/O9),"")</f>
        <v/>
      </c>
      <c r="X9" s="50" t="n">
        <v>2385</v>
      </c>
      <c r="Y9" s="50" t="n">
        <v>2417</v>
      </c>
      <c r="Z9" s="51">
        <f>IFERROR(IF(A9="","",Y9-X9),"")</f>
        <v/>
      </c>
      <c r="AA9" s="28" t="n">
        <v>5</v>
      </c>
      <c r="AB9" s="28" t="n">
        <v>3</v>
      </c>
      <c r="AC9" s="28" t="n">
        <v>33</v>
      </c>
      <c r="AD9" s="28" t="inlineStr">
        <is>
          <t>Reviewed</t>
        </is>
      </c>
      <c r="AE9" s="27" t="inlineStr">
        <is>
          <t>Cash overage requires front desk shift review.</t>
        </is>
      </c>
    </row>
    <row r="10" ht="32" customHeight="1">
      <c r="A10" s="48" t="n">
        <v>46028</v>
      </c>
      <c r="B10" s="27" t="inlineStr">
        <is>
          <t>Morgan Davis</t>
        </is>
      </c>
      <c r="C10" s="28" t="n">
        <v>120</v>
      </c>
      <c r="D10" s="28" t="n">
        <v>5</v>
      </c>
      <c r="E10" s="29">
        <f>IFERROR(IF(A10="","",MAX(0,C10-D10)),"")</f>
        <v/>
      </c>
      <c r="F10" s="28" t="n">
        <v>79</v>
      </c>
      <c r="G10" s="28" t="n">
        <v>1</v>
      </c>
      <c r="H10" s="49">
        <f>IFERROR(IF(A10="","",F10/E10),"")</f>
        <v/>
      </c>
      <c r="I10" s="50" t="n">
        <v>13193</v>
      </c>
      <c r="J10" s="51">
        <f>IFERROR(IF(A10="","",I10/F10),"")</f>
        <v/>
      </c>
      <c r="K10" s="51">
        <f>IFERROR(IF(A10="","",I10/E10),"")</f>
        <v/>
      </c>
      <c r="L10" s="50" t="n">
        <v>3585</v>
      </c>
      <c r="M10" s="50" t="n">
        <v>630</v>
      </c>
      <c r="N10" s="50" t="n">
        <v>110</v>
      </c>
      <c r="O10" s="51">
        <f>IFERROR(IF(A10="","",SUM(I10,L10,M10)-N10),"")</f>
        <v/>
      </c>
      <c r="P10" s="28" t="n">
        <v>34</v>
      </c>
      <c r="Q10" s="28" t="n">
        <v>36</v>
      </c>
      <c r="R10" s="28" t="n">
        <v>3</v>
      </c>
      <c r="S10" s="28" t="n">
        <v>4</v>
      </c>
      <c r="T10" s="28" t="n">
        <v>146</v>
      </c>
      <c r="U10" s="52" t="n">
        <v>268</v>
      </c>
      <c r="V10" s="50" t="n">
        <v>5805</v>
      </c>
      <c r="W10" s="49">
        <f>IFERROR(IF(A10="","",V10/O10),"")</f>
        <v/>
      </c>
      <c r="X10" s="50" t="n">
        <v>2460</v>
      </c>
      <c r="Y10" s="50" t="n">
        <v>2449</v>
      </c>
      <c r="Z10" s="51">
        <f>IFERROR(IF(A10="","",Y10-X10),"")</f>
        <v/>
      </c>
      <c r="AA10" s="28" t="n">
        <v>9</v>
      </c>
      <c r="AB10" s="28" t="n">
        <v>6</v>
      </c>
      <c r="AC10" s="28" t="n">
        <v>38</v>
      </c>
      <c r="AD10" s="28" t="inlineStr">
        <is>
          <t>Submitted</t>
        </is>
      </c>
      <c r="AE10" s="27" t="inlineStr">
        <is>
          <t>Five rooms remained out of order pending plumbing parts.</t>
        </is>
      </c>
    </row>
    <row r="11" ht="32" customHeight="1">
      <c r="A11" s="48" t="n">
        <v>46029</v>
      </c>
      <c r="B11" s="27" t="inlineStr">
        <is>
          <t>Avery Johnson</t>
        </is>
      </c>
      <c r="C11" s="28" t="n">
        <v>120</v>
      </c>
      <c r="D11" s="28" t="n">
        <v>4</v>
      </c>
      <c r="E11" s="29">
        <f>IFERROR(IF(A11="","",MAX(0,C11-D11)),"")</f>
        <v/>
      </c>
      <c r="F11" s="28" t="n">
        <v>86</v>
      </c>
      <c r="G11" s="28" t="n">
        <v>2</v>
      </c>
      <c r="H11" s="49">
        <f>IFERROR(IF(A11="","",F11/E11),"")</f>
        <v/>
      </c>
      <c r="I11" s="50" t="n">
        <v>14792</v>
      </c>
      <c r="J11" s="51">
        <f>IFERROR(IF(A11="","",I11/F11),"")</f>
        <v/>
      </c>
      <c r="K11" s="51">
        <f>IFERROR(IF(A11="","",I11/E11),"")</f>
        <v/>
      </c>
      <c r="L11" s="50" t="n">
        <v>3925</v>
      </c>
      <c r="M11" s="50" t="n">
        <v>680</v>
      </c>
      <c r="N11" s="50" t="n">
        <v>95</v>
      </c>
      <c r="O11" s="51">
        <f>IFERROR(IF(A11="","",SUM(I11,L11,M11)-N11),"")</f>
        <v/>
      </c>
      <c r="P11" s="28" t="n">
        <v>41</v>
      </c>
      <c r="Q11" s="28" t="n">
        <v>33</v>
      </c>
      <c r="R11" s="28" t="n">
        <v>1</v>
      </c>
      <c r="S11" s="28" t="n">
        <v>5</v>
      </c>
      <c r="T11" s="28" t="n">
        <v>161</v>
      </c>
      <c r="U11" s="52" t="n">
        <v>276</v>
      </c>
      <c r="V11" s="50" t="n">
        <v>5990</v>
      </c>
      <c r="W11" s="49">
        <f>IFERROR(IF(A11="","",V11/O11),"")</f>
        <v/>
      </c>
      <c r="X11" s="50" t="n">
        <v>2705</v>
      </c>
      <c r="Y11" s="50" t="n">
        <v>2705</v>
      </c>
      <c r="Z11" s="51">
        <f>IFERROR(IF(A11="","",Y11-X11),"")</f>
        <v/>
      </c>
      <c r="AA11" s="28" t="n">
        <v>8</v>
      </c>
      <c r="AB11" s="28" t="n">
        <v>4</v>
      </c>
      <c r="AC11" s="28" t="n">
        <v>36</v>
      </c>
      <c r="AD11" s="28" t="inlineStr">
        <is>
          <t>Reviewed</t>
        </is>
      </c>
      <c r="AE11" s="27" t="inlineStr">
        <is>
          <t>Group arrivals were completed on schedule.</t>
        </is>
      </c>
    </row>
    <row r="12" ht="32" customHeight="1">
      <c r="A12" s="48" t="n">
        <v>46030</v>
      </c>
      <c r="B12" s="27" t="inlineStr">
        <is>
          <t>Taylor Brown</t>
        </is>
      </c>
      <c r="C12" s="28" t="n">
        <v>120</v>
      </c>
      <c r="D12" s="28" t="n">
        <v>3</v>
      </c>
      <c r="E12" s="29">
        <f>IFERROR(IF(A12="","",MAX(0,C12-D12)),"")</f>
        <v/>
      </c>
      <c r="F12" s="28" t="n">
        <v>90</v>
      </c>
      <c r="G12" s="28" t="n">
        <v>1</v>
      </c>
      <c r="H12" s="49">
        <f>IFERROR(IF(A12="","",F12/E12),"")</f>
        <v/>
      </c>
      <c r="I12" s="50" t="n">
        <v>15570</v>
      </c>
      <c r="J12" s="51">
        <f>IFERROR(IF(A12="","",I12/F12),"")</f>
        <v/>
      </c>
      <c r="K12" s="51">
        <f>IFERROR(IF(A12="","",I12/E12),"")</f>
        <v/>
      </c>
      <c r="L12" s="50" t="n">
        <v>4180</v>
      </c>
      <c r="M12" s="50" t="n">
        <v>735</v>
      </c>
      <c r="N12" s="50" t="n">
        <v>160</v>
      </c>
      <c r="O12" s="51">
        <f>IFERROR(IF(A12="","",SUM(I12,L12,M12)-N12),"")</f>
        <v/>
      </c>
      <c r="P12" s="28" t="n">
        <v>45</v>
      </c>
      <c r="Q12" s="28" t="n">
        <v>39</v>
      </c>
      <c r="R12" s="28" t="n">
        <v>2</v>
      </c>
      <c r="S12" s="28" t="n">
        <v>8</v>
      </c>
      <c r="T12" s="28" t="n">
        <v>170</v>
      </c>
      <c r="U12" s="52" t="n">
        <v>284</v>
      </c>
      <c r="V12" s="50" t="n">
        <v>6180</v>
      </c>
      <c r="W12" s="49">
        <f>IFERROR(IF(A12="","",V12/O12),"")</f>
        <v/>
      </c>
      <c r="X12" s="50" t="n">
        <v>2965</v>
      </c>
      <c r="Y12" s="50" t="n">
        <v>2942</v>
      </c>
      <c r="Z12" s="51">
        <f>IFERROR(IF(A12="","",Y12-X12),"")</f>
        <v/>
      </c>
      <c r="AA12" s="28" t="n">
        <v>6</v>
      </c>
      <c r="AB12" s="28" t="n">
        <v>5</v>
      </c>
      <c r="AC12" s="28" t="n">
        <v>42</v>
      </c>
      <c r="AD12" s="28" t="inlineStr">
        <is>
          <t>Submitted</t>
        </is>
      </c>
      <c r="AE12" s="27" t="inlineStr">
        <is>
          <t>Restaurant volume was higher than forecast.</t>
        </is>
      </c>
    </row>
    <row r="13" ht="32" customHeight="1">
      <c r="A13" s="48" t="n">
        <v>46031</v>
      </c>
      <c r="B13" s="27" t="inlineStr">
        <is>
          <t>Jordan Lee</t>
        </is>
      </c>
      <c r="C13" s="28" t="n">
        <v>120</v>
      </c>
      <c r="D13" s="28" t="n">
        <v>2</v>
      </c>
      <c r="E13" s="29">
        <f>IFERROR(IF(A13="","",MAX(0,C13-D13)),"")</f>
        <v/>
      </c>
      <c r="F13" s="28" t="n">
        <v>96</v>
      </c>
      <c r="G13" s="28" t="n">
        <v>2</v>
      </c>
      <c r="H13" s="49">
        <f>IFERROR(IF(A13="","",F13/E13),"")</f>
        <v/>
      </c>
      <c r="I13" s="50" t="n">
        <v>17184</v>
      </c>
      <c r="J13" s="51">
        <f>IFERROR(IF(A13="","",I13/F13),"")</f>
        <v/>
      </c>
      <c r="K13" s="51">
        <f>IFERROR(IF(A13="","",I13/E13),"")</f>
        <v/>
      </c>
      <c r="L13" s="50" t="n">
        <v>4760</v>
      </c>
      <c r="M13" s="50" t="n">
        <v>820</v>
      </c>
      <c r="N13" s="50" t="n">
        <v>135</v>
      </c>
      <c r="O13" s="51">
        <f>IFERROR(IF(A13="","",SUM(I13,L13,M13)-N13),"")</f>
        <v/>
      </c>
      <c r="P13" s="28" t="n">
        <v>48</v>
      </c>
      <c r="Q13" s="28" t="n">
        <v>40</v>
      </c>
      <c r="R13" s="28" t="n">
        <v>1</v>
      </c>
      <c r="S13" s="28" t="n">
        <v>7</v>
      </c>
      <c r="T13" s="28" t="n">
        <v>184</v>
      </c>
      <c r="U13" s="52" t="n">
        <v>298.5</v>
      </c>
      <c r="V13" s="50" t="n">
        <v>6440</v>
      </c>
      <c r="W13" s="49">
        <f>IFERROR(IF(A13="","",V13/O13),"")</f>
        <v/>
      </c>
      <c r="X13" s="50" t="n">
        <v>3240</v>
      </c>
      <c r="Y13" s="50" t="n">
        <v>3240</v>
      </c>
      <c r="Z13" s="51">
        <f>IFERROR(IF(A13="","",Y13-X13),"")</f>
        <v/>
      </c>
      <c r="AA13" s="28" t="n">
        <v>5</v>
      </c>
      <c r="AB13" s="28" t="n">
        <v>3</v>
      </c>
      <c r="AC13" s="28" t="n">
        <v>43</v>
      </c>
      <c r="AD13" s="28" t="inlineStr">
        <is>
          <t>Reviewed</t>
        </is>
      </c>
      <c r="AE13" s="27" t="inlineStr">
        <is>
          <t>Strong Friday pickup; additional breakfast staffing was scheduled.</t>
        </is>
      </c>
    </row>
    <row r="14" ht="32" customHeight="1">
      <c r="A14" s="48" t="n">
        <v>46032</v>
      </c>
      <c r="B14" s="27" t="inlineStr">
        <is>
          <t>Morgan Davis</t>
        </is>
      </c>
      <c r="C14" s="28" t="n">
        <v>120</v>
      </c>
      <c r="D14" s="28" t="n">
        <v>2</v>
      </c>
      <c r="E14" s="29">
        <f>IFERROR(IF(A14="","",MAX(0,C14-D14)),"")</f>
        <v/>
      </c>
      <c r="F14" s="28" t="n">
        <v>101</v>
      </c>
      <c r="G14" s="28" t="n">
        <v>2</v>
      </c>
      <c r="H14" s="49">
        <f>IFERROR(IF(A14="","",F14/E14),"")</f>
        <v/>
      </c>
      <c r="I14" s="50" t="n">
        <v>18382</v>
      </c>
      <c r="J14" s="51">
        <f>IFERROR(IF(A14="","",I14/F14),"")</f>
        <v/>
      </c>
      <c r="K14" s="51">
        <f>IFERROR(IF(A14="","",I14/E14),"")</f>
        <v/>
      </c>
      <c r="L14" s="50" t="n">
        <v>5120</v>
      </c>
      <c r="M14" s="50" t="n">
        <v>890</v>
      </c>
      <c r="N14" s="50" t="n">
        <v>210</v>
      </c>
      <c r="O14" s="51">
        <f>IFERROR(IF(A14="","",SUM(I14,L14,M14)-N14),"")</f>
        <v/>
      </c>
      <c r="P14" s="28" t="n">
        <v>53</v>
      </c>
      <c r="Q14" s="28" t="n">
        <v>46</v>
      </c>
      <c r="R14" s="28" t="n">
        <v>2</v>
      </c>
      <c r="S14" s="28" t="n">
        <v>9</v>
      </c>
      <c r="T14" s="28" t="n">
        <v>194</v>
      </c>
      <c r="U14" s="52" t="n">
        <v>312</v>
      </c>
      <c r="V14" s="50" t="n">
        <v>6780</v>
      </c>
      <c r="W14" s="49">
        <f>IFERROR(IF(A14="","",V14/O14),"")</f>
        <v/>
      </c>
      <c r="X14" s="50" t="n">
        <v>3585</v>
      </c>
      <c r="Y14" s="50" t="n">
        <v>3548</v>
      </c>
      <c r="Z14" s="51">
        <f>IFERROR(IF(A14="","",Y14-X14),"")</f>
        <v/>
      </c>
      <c r="AA14" s="28" t="n">
        <v>7</v>
      </c>
      <c r="AB14" s="28" t="n">
        <v>6</v>
      </c>
      <c r="AC14" s="28" t="n">
        <v>49</v>
      </c>
      <c r="AD14" s="28" t="inlineStr">
        <is>
          <t>Submitted</t>
        </is>
      </c>
      <c r="AE14" s="27" t="inlineStr">
        <is>
          <t>High occupancy; review cash shortage and two unresolved guest issues.</t>
        </is>
      </c>
    </row>
    <row r="15" ht="20" customHeight="1">
      <c r="A15" s="48" t="n"/>
      <c r="B15" s="27" t="n"/>
      <c r="C15" s="28" t="n"/>
      <c r="D15" s="28" t="n"/>
      <c r="E15" s="29">
        <f>IFERROR(IF(A15="","",MAX(0,C15-D15)),"")</f>
        <v/>
      </c>
      <c r="F15" s="28" t="n"/>
      <c r="G15" s="28" t="n"/>
      <c r="H15" s="49">
        <f>IFERROR(IF(A15="","",F15/E15),"")</f>
        <v/>
      </c>
      <c r="I15" s="50" t="n"/>
      <c r="J15" s="51">
        <f>IFERROR(IF(A15="","",I15/F15),"")</f>
        <v/>
      </c>
      <c r="K15" s="51">
        <f>IFERROR(IF(A15="","",I15/E15),"")</f>
        <v/>
      </c>
      <c r="L15" s="50" t="n"/>
      <c r="M15" s="50" t="n"/>
      <c r="N15" s="50" t="n"/>
      <c r="O15" s="51">
        <f>IFERROR(IF(A15="","",SUM(I15,L15,M15)-N15),"")</f>
        <v/>
      </c>
      <c r="P15" s="28" t="n"/>
      <c r="Q15" s="28" t="n"/>
      <c r="R15" s="28" t="n"/>
      <c r="S15" s="28" t="n"/>
      <c r="T15" s="28" t="n"/>
      <c r="U15" s="52" t="n"/>
      <c r="V15" s="50" t="n"/>
      <c r="W15" s="49">
        <f>IFERROR(IF(A15="","",V15/O15),"")</f>
        <v/>
      </c>
      <c r="X15" s="50" t="n"/>
      <c r="Y15" s="50" t="n"/>
      <c r="Z15" s="51">
        <f>IFERROR(IF(A15="","",Y15-X15),"")</f>
        <v/>
      </c>
      <c r="AA15" s="28" t="n"/>
      <c r="AB15" s="28" t="n"/>
      <c r="AC15" s="28" t="n"/>
      <c r="AD15" s="28" t="n"/>
      <c r="AE15" s="27" t="n"/>
    </row>
    <row r="16" ht="20" customHeight="1">
      <c r="A16" s="48" t="n"/>
      <c r="B16" s="27" t="n"/>
      <c r="C16" s="28" t="n"/>
      <c r="D16" s="28" t="n"/>
      <c r="E16" s="29">
        <f>IFERROR(IF(A16="","",MAX(0,C16-D16)),"")</f>
        <v/>
      </c>
      <c r="F16" s="28" t="n"/>
      <c r="G16" s="28" t="n"/>
      <c r="H16" s="49">
        <f>IFERROR(IF(A16="","",F16/E16),"")</f>
        <v/>
      </c>
      <c r="I16" s="50" t="n"/>
      <c r="J16" s="51">
        <f>IFERROR(IF(A16="","",I16/F16),"")</f>
        <v/>
      </c>
      <c r="K16" s="51">
        <f>IFERROR(IF(A16="","",I16/E16),"")</f>
        <v/>
      </c>
      <c r="L16" s="50" t="n"/>
      <c r="M16" s="50" t="n"/>
      <c r="N16" s="50" t="n"/>
      <c r="O16" s="51">
        <f>IFERROR(IF(A16="","",SUM(I16,L16,M16)-N16),"")</f>
        <v/>
      </c>
      <c r="P16" s="28" t="n"/>
      <c r="Q16" s="28" t="n"/>
      <c r="R16" s="28" t="n"/>
      <c r="S16" s="28" t="n"/>
      <c r="T16" s="28" t="n"/>
      <c r="U16" s="52" t="n"/>
      <c r="V16" s="50" t="n"/>
      <c r="W16" s="49">
        <f>IFERROR(IF(A16="","",V16/O16),"")</f>
        <v/>
      </c>
      <c r="X16" s="50" t="n"/>
      <c r="Y16" s="50" t="n"/>
      <c r="Z16" s="51">
        <f>IFERROR(IF(A16="","",Y16-X16),"")</f>
        <v/>
      </c>
      <c r="AA16" s="28" t="n"/>
      <c r="AB16" s="28" t="n"/>
      <c r="AC16" s="28" t="n"/>
      <c r="AD16" s="28" t="n"/>
      <c r="AE16" s="27" t="n"/>
    </row>
    <row r="17" ht="20" customHeight="1">
      <c r="A17" s="48" t="n"/>
      <c r="B17" s="27" t="n"/>
      <c r="C17" s="28" t="n"/>
      <c r="D17" s="28" t="n"/>
      <c r="E17" s="29">
        <f>IFERROR(IF(A17="","",MAX(0,C17-D17)),"")</f>
        <v/>
      </c>
      <c r="F17" s="28" t="n"/>
      <c r="G17" s="28" t="n"/>
      <c r="H17" s="49">
        <f>IFERROR(IF(A17="","",F17/E17),"")</f>
        <v/>
      </c>
      <c r="I17" s="50" t="n"/>
      <c r="J17" s="51">
        <f>IFERROR(IF(A17="","",I17/F17),"")</f>
        <v/>
      </c>
      <c r="K17" s="51">
        <f>IFERROR(IF(A17="","",I17/E17),"")</f>
        <v/>
      </c>
      <c r="L17" s="50" t="n"/>
      <c r="M17" s="50" t="n"/>
      <c r="N17" s="50" t="n"/>
      <c r="O17" s="51">
        <f>IFERROR(IF(A17="","",SUM(I17,L17,M17)-N17),"")</f>
        <v/>
      </c>
      <c r="P17" s="28" t="n"/>
      <c r="Q17" s="28" t="n"/>
      <c r="R17" s="28" t="n"/>
      <c r="S17" s="28" t="n"/>
      <c r="T17" s="28" t="n"/>
      <c r="U17" s="52" t="n"/>
      <c r="V17" s="50" t="n"/>
      <c r="W17" s="49">
        <f>IFERROR(IF(A17="","",V17/O17),"")</f>
        <v/>
      </c>
      <c r="X17" s="50" t="n"/>
      <c r="Y17" s="50" t="n"/>
      <c r="Z17" s="51">
        <f>IFERROR(IF(A17="","",Y17-X17),"")</f>
        <v/>
      </c>
      <c r="AA17" s="28" t="n"/>
      <c r="AB17" s="28" t="n"/>
      <c r="AC17" s="28" t="n"/>
      <c r="AD17" s="28" t="n"/>
      <c r="AE17" s="27" t="n"/>
    </row>
    <row r="18" ht="20" customHeight="1">
      <c r="A18" s="48" t="n"/>
      <c r="B18" s="27" t="n"/>
      <c r="C18" s="28" t="n"/>
      <c r="D18" s="28" t="n"/>
      <c r="E18" s="29">
        <f>IFERROR(IF(A18="","",MAX(0,C18-D18)),"")</f>
        <v/>
      </c>
      <c r="F18" s="28" t="n"/>
      <c r="G18" s="28" t="n"/>
      <c r="H18" s="49">
        <f>IFERROR(IF(A18="","",F18/E18),"")</f>
        <v/>
      </c>
      <c r="I18" s="50" t="n"/>
      <c r="J18" s="51">
        <f>IFERROR(IF(A18="","",I18/F18),"")</f>
        <v/>
      </c>
      <c r="K18" s="51">
        <f>IFERROR(IF(A18="","",I18/E18),"")</f>
        <v/>
      </c>
      <c r="L18" s="50" t="n"/>
      <c r="M18" s="50" t="n"/>
      <c r="N18" s="50" t="n"/>
      <c r="O18" s="51">
        <f>IFERROR(IF(A18="","",SUM(I18,L18,M18)-N18),"")</f>
        <v/>
      </c>
      <c r="P18" s="28" t="n"/>
      <c r="Q18" s="28" t="n"/>
      <c r="R18" s="28" t="n"/>
      <c r="S18" s="28" t="n"/>
      <c r="T18" s="28" t="n"/>
      <c r="U18" s="52" t="n"/>
      <c r="V18" s="50" t="n"/>
      <c r="W18" s="49">
        <f>IFERROR(IF(A18="","",V18/O18),"")</f>
        <v/>
      </c>
      <c r="X18" s="50" t="n"/>
      <c r="Y18" s="50" t="n"/>
      <c r="Z18" s="51">
        <f>IFERROR(IF(A18="","",Y18-X18),"")</f>
        <v/>
      </c>
      <c r="AA18" s="28" t="n"/>
      <c r="AB18" s="28" t="n"/>
      <c r="AC18" s="28" t="n"/>
      <c r="AD18" s="28" t="n"/>
      <c r="AE18" s="27" t="n"/>
    </row>
    <row r="19" ht="20" customHeight="1">
      <c r="A19" s="48" t="n"/>
      <c r="B19" s="27" t="n"/>
      <c r="C19" s="28" t="n"/>
      <c r="D19" s="28" t="n"/>
      <c r="E19" s="29">
        <f>IFERROR(IF(A19="","",MAX(0,C19-D19)),"")</f>
        <v/>
      </c>
      <c r="F19" s="28" t="n"/>
      <c r="G19" s="28" t="n"/>
      <c r="H19" s="49">
        <f>IFERROR(IF(A19="","",F19/E19),"")</f>
        <v/>
      </c>
      <c r="I19" s="50" t="n"/>
      <c r="J19" s="51">
        <f>IFERROR(IF(A19="","",I19/F19),"")</f>
        <v/>
      </c>
      <c r="K19" s="51">
        <f>IFERROR(IF(A19="","",I19/E19),"")</f>
        <v/>
      </c>
      <c r="L19" s="50" t="n"/>
      <c r="M19" s="50" t="n"/>
      <c r="N19" s="50" t="n"/>
      <c r="O19" s="51">
        <f>IFERROR(IF(A19="","",SUM(I19,L19,M19)-N19),"")</f>
        <v/>
      </c>
      <c r="P19" s="28" t="n"/>
      <c r="Q19" s="28" t="n"/>
      <c r="R19" s="28" t="n"/>
      <c r="S19" s="28" t="n"/>
      <c r="T19" s="28" t="n"/>
      <c r="U19" s="52" t="n"/>
      <c r="V19" s="50" t="n"/>
      <c r="W19" s="49">
        <f>IFERROR(IF(A19="","",V19/O19),"")</f>
        <v/>
      </c>
      <c r="X19" s="50" t="n"/>
      <c r="Y19" s="50" t="n"/>
      <c r="Z19" s="51">
        <f>IFERROR(IF(A19="","",Y19-X19),"")</f>
        <v/>
      </c>
      <c r="AA19" s="28" t="n"/>
      <c r="AB19" s="28" t="n"/>
      <c r="AC19" s="28" t="n"/>
      <c r="AD19" s="28" t="n"/>
      <c r="AE19" s="27" t="n"/>
    </row>
    <row r="20" ht="20" customHeight="1">
      <c r="A20" s="48" t="n"/>
      <c r="B20" s="27" t="n"/>
      <c r="C20" s="28" t="n"/>
      <c r="D20" s="28" t="n"/>
      <c r="E20" s="29">
        <f>IFERROR(IF(A20="","",MAX(0,C20-D20)),"")</f>
        <v/>
      </c>
      <c r="F20" s="28" t="n"/>
      <c r="G20" s="28" t="n"/>
      <c r="H20" s="49">
        <f>IFERROR(IF(A20="","",F20/E20),"")</f>
        <v/>
      </c>
      <c r="I20" s="50" t="n"/>
      <c r="J20" s="51">
        <f>IFERROR(IF(A20="","",I20/F20),"")</f>
        <v/>
      </c>
      <c r="K20" s="51">
        <f>IFERROR(IF(A20="","",I20/E20),"")</f>
        <v/>
      </c>
      <c r="L20" s="50" t="n"/>
      <c r="M20" s="50" t="n"/>
      <c r="N20" s="50" t="n"/>
      <c r="O20" s="51">
        <f>IFERROR(IF(A20="","",SUM(I20,L20,M20)-N20),"")</f>
        <v/>
      </c>
      <c r="P20" s="28" t="n"/>
      <c r="Q20" s="28" t="n"/>
      <c r="R20" s="28" t="n"/>
      <c r="S20" s="28" t="n"/>
      <c r="T20" s="28" t="n"/>
      <c r="U20" s="52" t="n"/>
      <c r="V20" s="50" t="n"/>
      <c r="W20" s="49">
        <f>IFERROR(IF(A20="","",V20/O20),"")</f>
        <v/>
      </c>
      <c r="X20" s="50" t="n"/>
      <c r="Y20" s="50" t="n"/>
      <c r="Z20" s="51">
        <f>IFERROR(IF(A20="","",Y20-X20),"")</f>
        <v/>
      </c>
      <c r="AA20" s="28" t="n"/>
      <c r="AB20" s="28" t="n"/>
      <c r="AC20" s="28" t="n"/>
      <c r="AD20" s="28" t="n"/>
      <c r="AE20" s="27" t="n"/>
    </row>
    <row r="21" ht="20" customHeight="1">
      <c r="A21" s="48" t="n"/>
      <c r="B21" s="27" t="n"/>
      <c r="C21" s="28" t="n"/>
      <c r="D21" s="28" t="n"/>
      <c r="E21" s="29">
        <f>IFERROR(IF(A21="","",MAX(0,C21-D21)),"")</f>
        <v/>
      </c>
      <c r="F21" s="28" t="n"/>
      <c r="G21" s="28" t="n"/>
      <c r="H21" s="49">
        <f>IFERROR(IF(A21="","",F21/E21),"")</f>
        <v/>
      </c>
      <c r="I21" s="50" t="n"/>
      <c r="J21" s="51">
        <f>IFERROR(IF(A21="","",I21/F21),"")</f>
        <v/>
      </c>
      <c r="K21" s="51">
        <f>IFERROR(IF(A21="","",I21/E21),"")</f>
        <v/>
      </c>
      <c r="L21" s="50" t="n"/>
      <c r="M21" s="50" t="n"/>
      <c r="N21" s="50" t="n"/>
      <c r="O21" s="51">
        <f>IFERROR(IF(A21="","",SUM(I21,L21,M21)-N21),"")</f>
        <v/>
      </c>
      <c r="P21" s="28" t="n"/>
      <c r="Q21" s="28" t="n"/>
      <c r="R21" s="28" t="n"/>
      <c r="S21" s="28" t="n"/>
      <c r="T21" s="28" t="n"/>
      <c r="U21" s="52" t="n"/>
      <c r="V21" s="50" t="n"/>
      <c r="W21" s="49">
        <f>IFERROR(IF(A21="","",V21/O21),"")</f>
        <v/>
      </c>
      <c r="X21" s="50" t="n"/>
      <c r="Y21" s="50" t="n"/>
      <c r="Z21" s="51">
        <f>IFERROR(IF(A21="","",Y21-X21),"")</f>
        <v/>
      </c>
      <c r="AA21" s="28" t="n"/>
      <c r="AB21" s="28" t="n"/>
      <c r="AC21" s="28" t="n"/>
      <c r="AD21" s="28" t="n"/>
      <c r="AE21" s="27" t="n"/>
    </row>
    <row r="22" ht="20" customHeight="1">
      <c r="A22" s="48" t="n"/>
      <c r="B22" s="27" t="n"/>
      <c r="C22" s="28" t="n"/>
      <c r="D22" s="28" t="n"/>
      <c r="E22" s="29">
        <f>IFERROR(IF(A22="","",MAX(0,C22-D22)),"")</f>
        <v/>
      </c>
      <c r="F22" s="28" t="n"/>
      <c r="G22" s="28" t="n"/>
      <c r="H22" s="49">
        <f>IFERROR(IF(A22="","",F22/E22),"")</f>
        <v/>
      </c>
      <c r="I22" s="50" t="n"/>
      <c r="J22" s="51">
        <f>IFERROR(IF(A22="","",I22/F22),"")</f>
        <v/>
      </c>
      <c r="K22" s="51">
        <f>IFERROR(IF(A22="","",I22/E22),"")</f>
        <v/>
      </c>
      <c r="L22" s="50" t="n"/>
      <c r="M22" s="50" t="n"/>
      <c r="N22" s="50" t="n"/>
      <c r="O22" s="51">
        <f>IFERROR(IF(A22="","",SUM(I22,L22,M22)-N22),"")</f>
        <v/>
      </c>
      <c r="P22" s="28" t="n"/>
      <c r="Q22" s="28" t="n"/>
      <c r="R22" s="28" t="n"/>
      <c r="S22" s="28" t="n"/>
      <c r="T22" s="28" t="n"/>
      <c r="U22" s="52" t="n"/>
      <c r="V22" s="50" t="n"/>
      <c r="W22" s="49">
        <f>IFERROR(IF(A22="","",V22/O22),"")</f>
        <v/>
      </c>
      <c r="X22" s="50" t="n"/>
      <c r="Y22" s="50" t="n"/>
      <c r="Z22" s="51">
        <f>IFERROR(IF(A22="","",Y22-X22),"")</f>
        <v/>
      </c>
      <c r="AA22" s="28" t="n"/>
      <c r="AB22" s="28" t="n"/>
      <c r="AC22" s="28" t="n"/>
      <c r="AD22" s="28" t="n"/>
      <c r="AE22" s="27" t="n"/>
    </row>
    <row r="23" ht="20" customHeight="1">
      <c r="A23" s="48" t="n"/>
      <c r="B23" s="27" t="n"/>
      <c r="C23" s="28" t="n"/>
      <c r="D23" s="28" t="n"/>
      <c r="E23" s="29">
        <f>IFERROR(IF(A23="","",MAX(0,C23-D23)),"")</f>
        <v/>
      </c>
      <c r="F23" s="28" t="n"/>
      <c r="G23" s="28" t="n"/>
      <c r="H23" s="49">
        <f>IFERROR(IF(A23="","",F23/E23),"")</f>
        <v/>
      </c>
      <c r="I23" s="50" t="n"/>
      <c r="J23" s="51">
        <f>IFERROR(IF(A23="","",I23/F23),"")</f>
        <v/>
      </c>
      <c r="K23" s="51">
        <f>IFERROR(IF(A23="","",I23/E23),"")</f>
        <v/>
      </c>
      <c r="L23" s="50" t="n"/>
      <c r="M23" s="50" t="n"/>
      <c r="N23" s="50" t="n"/>
      <c r="O23" s="51">
        <f>IFERROR(IF(A23="","",SUM(I23,L23,M23)-N23),"")</f>
        <v/>
      </c>
      <c r="P23" s="28" t="n"/>
      <c r="Q23" s="28" t="n"/>
      <c r="R23" s="28" t="n"/>
      <c r="S23" s="28" t="n"/>
      <c r="T23" s="28" t="n"/>
      <c r="U23" s="52" t="n"/>
      <c r="V23" s="50" t="n"/>
      <c r="W23" s="49">
        <f>IFERROR(IF(A23="","",V23/O23),"")</f>
        <v/>
      </c>
      <c r="X23" s="50" t="n"/>
      <c r="Y23" s="50" t="n"/>
      <c r="Z23" s="51">
        <f>IFERROR(IF(A23="","",Y23-X23),"")</f>
        <v/>
      </c>
      <c r="AA23" s="28" t="n"/>
      <c r="AB23" s="28" t="n"/>
      <c r="AC23" s="28" t="n"/>
      <c r="AD23" s="28" t="n"/>
      <c r="AE23" s="27" t="n"/>
    </row>
    <row r="24" ht="20" customHeight="1">
      <c r="A24" s="48" t="n"/>
      <c r="B24" s="27" t="n"/>
      <c r="C24" s="28" t="n"/>
      <c r="D24" s="28" t="n"/>
      <c r="E24" s="29">
        <f>IFERROR(IF(A24="","",MAX(0,C24-D24)),"")</f>
        <v/>
      </c>
      <c r="F24" s="28" t="n"/>
      <c r="G24" s="28" t="n"/>
      <c r="H24" s="49">
        <f>IFERROR(IF(A24="","",F24/E24),"")</f>
        <v/>
      </c>
      <c r="I24" s="50" t="n"/>
      <c r="J24" s="51">
        <f>IFERROR(IF(A24="","",I24/F24),"")</f>
        <v/>
      </c>
      <c r="K24" s="51">
        <f>IFERROR(IF(A24="","",I24/E24),"")</f>
        <v/>
      </c>
      <c r="L24" s="50" t="n"/>
      <c r="M24" s="50" t="n"/>
      <c r="N24" s="50" t="n"/>
      <c r="O24" s="51">
        <f>IFERROR(IF(A24="","",SUM(I24,L24,M24)-N24),"")</f>
        <v/>
      </c>
      <c r="P24" s="28" t="n"/>
      <c r="Q24" s="28" t="n"/>
      <c r="R24" s="28" t="n"/>
      <c r="S24" s="28" t="n"/>
      <c r="T24" s="28" t="n"/>
      <c r="U24" s="52" t="n"/>
      <c r="V24" s="50" t="n"/>
      <c r="W24" s="49">
        <f>IFERROR(IF(A24="","",V24/O24),"")</f>
        <v/>
      </c>
      <c r="X24" s="50" t="n"/>
      <c r="Y24" s="50" t="n"/>
      <c r="Z24" s="51">
        <f>IFERROR(IF(A24="","",Y24-X24),"")</f>
        <v/>
      </c>
      <c r="AA24" s="28" t="n"/>
      <c r="AB24" s="28" t="n"/>
      <c r="AC24" s="28" t="n"/>
      <c r="AD24" s="28" t="n"/>
      <c r="AE24" s="27" t="n"/>
    </row>
    <row r="25" ht="20" customHeight="1">
      <c r="A25" s="48" t="n"/>
      <c r="B25" s="27" t="n"/>
      <c r="C25" s="28" t="n"/>
      <c r="D25" s="28" t="n"/>
      <c r="E25" s="29">
        <f>IFERROR(IF(A25="","",MAX(0,C25-D25)),"")</f>
        <v/>
      </c>
      <c r="F25" s="28" t="n"/>
      <c r="G25" s="28" t="n"/>
      <c r="H25" s="49">
        <f>IFERROR(IF(A25="","",F25/E25),"")</f>
        <v/>
      </c>
      <c r="I25" s="50" t="n"/>
      <c r="J25" s="51">
        <f>IFERROR(IF(A25="","",I25/F25),"")</f>
        <v/>
      </c>
      <c r="K25" s="51">
        <f>IFERROR(IF(A25="","",I25/E25),"")</f>
        <v/>
      </c>
      <c r="L25" s="50" t="n"/>
      <c r="M25" s="50" t="n"/>
      <c r="N25" s="50" t="n"/>
      <c r="O25" s="51">
        <f>IFERROR(IF(A25="","",SUM(I25,L25,M25)-N25),"")</f>
        <v/>
      </c>
      <c r="P25" s="28" t="n"/>
      <c r="Q25" s="28" t="n"/>
      <c r="R25" s="28" t="n"/>
      <c r="S25" s="28" t="n"/>
      <c r="T25" s="28" t="n"/>
      <c r="U25" s="52" t="n"/>
      <c r="V25" s="50" t="n"/>
      <c r="W25" s="49">
        <f>IFERROR(IF(A25="","",V25/O25),"")</f>
        <v/>
      </c>
      <c r="X25" s="50" t="n"/>
      <c r="Y25" s="50" t="n"/>
      <c r="Z25" s="51">
        <f>IFERROR(IF(A25="","",Y25-X25),"")</f>
        <v/>
      </c>
      <c r="AA25" s="28" t="n"/>
      <c r="AB25" s="28" t="n"/>
      <c r="AC25" s="28" t="n"/>
      <c r="AD25" s="28" t="n"/>
      <c r="AE25" s="27" t="n"/>
    </row>
    <row r="26" ht="20" customHeight="1">
      <c r="A26" s="48" t="n"/>
      <c r="B26" s="27" t="n"/>
      <c r="C26" s="28" t="n"/>
      <c r="D26" s="28" t="n"/>
      <c r="E26" s="29">
        <f>IFERROR(IF(A26="","",MAX(0,C26-D26)),"")</f>
        <v/>
      </c>
      <c r="F26" s="28" t="n"/>
      <c r="G26" s="28" t="n"/>
      <c r="H26" s="49">
        <f>IFERROR(IF(A26="","",F26/E26),"")</f>
        <v/>
      </c>
      <c r="I26" s="50" t="n"/>
      <c r="J26" s="51">
        <f>IFERROR(IF(A26="","",I26/F26),"")</f>
        <v/>
      </c>
      <c r="K26" s="51">
        <f>IFERROR(IF(A26="","",I26/E26),"")</f>
        <v/>
      </c>
      <c r="L26" s="50" t="n"/>
      <c r="M26" s="50" t="n"/>
      <c r="N26" s="50" t="n"/>
      <c r="O26" s="51">
        <f>IFERROR(IF(A26="","",SUM(I26,L26,M26)-N26),"")</f>
        <v/>
      </c>
      <c r="P26" s="28" t="n"/>
      <c r="Q26" s="28" t="n"/>
      <c r="R26" s="28" t="n"/>
      <c r="S26" s="28" t="n"/>
      <c r="T26" s="28" t="n"/>
      <c r="U26" s="52" t="n"/>
      <c r="V26" s="50" t="n"/>
      <c r="W26" s="49">
        <f>IFERROR(IF(A26="","",V26/O26),"")</f>
        <v/>
      </c>
      <c r="X26" s="50" t="n"/>
      <c r="Y26" s="50" t="n"/>
      <c r="Z26" s="51">
        <f>IFERROR(IF(A26="","",Y26-X26),"")</f>
        <v/>
      </c>
      <c r="AA26" s="28" t="n"/>
      <c r="AB26" s="28" t="n"/>
      <c r="AC26" s="28" t="n"/>
      <c r="AD26" s="28" t="n"/>
      <c r="AE26" s="27" t="n"/>
    </row>
    <row r="27" ht="20" customHeight="1">
      <c r="A27" s="48" t="n"/>
      <c r="B27" s="27" t="n"/>
      <c r="C27" s="28" t="n"/>
      <c r="D27" s="28" t="n"/>
      <c r="E27" s="29">
        <f>IFERROR(IF(A27="","",MAX(0,C27-D27)),"")</f>
        <v/>
      </c>
      <c r="F27" s="28" t="n"/>
      <c r="G27" s="28" t="n"/>
      <c r="H27" s="49">
        <f>IFERROR(IF(A27="","",F27/E27),"")</f>
        <v/>
      </c>
      <c r="I27" s="50" t="n"/>
      <c r="J27" s="51">
        <f>IFERROR(IF(A27="","",I27/F27),"")</f>
        <v/>
      </c>
      <c r="K27" s="51">
        <f>IFERROR(IF(A27="","",I27/E27),"")</f>
        <v/>
      </c>
      <c r="L27" s="50" t="n"/>
      <c r="M27" s="50" t="n"/>
      <c r="N27" s="50" t="n"/>
      <c r="O27" s="51">
        <f>IFERROR(IF(A27="","",SUM(I27,L27,M27)-N27),"")</f>
        <v/>
      </c>
      <c r="P27" s="28" t="n"/>
      <c r="Q27" s="28" t="n"/>
      <c r="R27" s="28" t="n"/>
      <c r="S27" s="28" t="n"/>
      <c r="T27" s="28" t="n"/>
      <c r="U27" s="52" t="n"/>
      <c r="V27" s="50" t="n"/>
      <c r="W27" s="49">
        <f>IFERROR(IF(A27="","",V27/O27),"")</f>
        <v/>
      </c>
      <c r="X27" s="50" t="n"/>
      <c r="Y27" s="50" t="n"/>
      <c r="Z27" s="51">
        <f>IFERROR(IF(A27="","",Y27-X27),"")</f>
        <v/>
      </c>
      <c r="AA27" s="28" t="n"/>
      <c r="AB27" s="28" t="n"/>
      <c r="AC27" s="28" t="n"/>
      <c r="AD27" s="28" t="n"/>
      <c r="AE27" s="27" t="n"/>
    </row>
    <row r="28" ht="20" customHeight="1">
      <c r="A28" s="48" t="n"/>
      <c r="B28" s="27" t="n"/>
      <c r="C28" s="28" t="n"/>
      <c r="D28" s="28" t="n"/>
      <c r="E28" s="29">
        <f>IFERROR(IF(A28="","",MAX(0,C28-D28)),"")</f>
        <v/>
      </c>
      <c r="F28" s="28" t="n"/>
      <c r="G28" s="28" t="n"/>
      <c r="H28" s="49">
        <f>IFERROR(IF(A28="","",F28/E28),"")</f>
        <v/>
      </c>
      <c r="I28" s="50" t="n"/>
      <c r="J28" s="51">
        <f>IFERROR(IF(A28="","",I28/F28),"")</f>
        <v/>
      </c>
      <c r="K28" s="51">
        <f>IFERROR(IF(A28="","",I28/E28),"")</f>
        <v/>
      </c>
      <c r="L28" s="50" t="n"/>
      <c r="M28" s="50" t="n"/>
      <c r="N28" s="50" t="n"/>
      <c r="O28" s="51">
        <f>IFERROR(IF(A28="","",SUM(I28,L28,M28)-N28),"")</f>
        <v/>
      </c>
      <c r="P28" s="28" t="n"/>
      <c r="Q28" s="28" t="n"/>
      <c r="R28" s="28" t="n"/>
      <c r="S28" s="28" t="n"/>
      <c r="T28" s="28" t="n"/>
      <c r="U28" s="52" t="n"/>
      <c r="V28" s="50" t="n"/>
      <c r="W28" s="49">
        <f>IFERROR(IF(A28="","",V28/O28),"")</f>
        <v/>
      </c>
      <c r="X28" s="50" t="n"/>
      <c r="Y28" s="50" t="n"/>
      <c r="Z28" s="51">
        <f>IFERROR(IF(A28="","",Y28-X28),"")</f>
        <v/>
      </c>
      <c r="AA28" s="28" t="n"/>
      <c r="AB28" s="28" t="n"/>
      <c r="AC28" s="28" t="n"/>
      <c r="AD28" s="28" t="n"/>
      <c r="AE28" s="27" t="n"/>
    </row>
    <row r="29" ht="20" customHeight="1">
      <c r="A29" s="48" t="n"/>
      <c r="B29" s="27" t="n"/>
      <c r="C29" s="28" t="n"/>
      <c r="D29" s="28" t="n"/>
      <c r="E29" s="29">
        <f>IFERROR(IF(A29="","",MAX(0,C29-D29)),"")</f>
        <v/>
      </c>
      <c r="F29" s="28" t="n"/>
      <c r="G29" s="28" t="n"/>
      <c r="H29" s="49">
        <f>IFERROR(IF(A29="","",F29/E29),"")</f>
        <v/>
      </c>
      <c r="I29" s="50" t="n"/>
      <c r="J29" s="51">
        <f>IFERROR(IF(A29="","",I29/F29),"")</f>
        <v/>
      </c>
      <c r="K29" s="51">
        <f>IFERROR(IF(A29="","",I29/E29),"")</f>
        <v/>
      </c>
      <c r="L29" s="50" t="n"/>
      <c r="M29" s="50" t="n"/>
      <c r="N29" s="50" t="n"/>
      <c r="O29" s="51">
        <f>IFERROR(IF(A29="","",SUM(I29,L29,M29)-N29),"")</f>
        <v/>
      </c>
      <c r="P29" s="28" t="n"/>
      <c r="Q29" s="28" t="n"/>
      <c r="R29" s="28" t="n"/>
      <c r="S29" s="28" t="n"/>
      <c r="T29" s="28" t="n"/>
      <c r="U29" s="52" t="n"/>
      <c r="V29" s="50" t="n"/>
      <c r="W29" s="49">
        <f>IFERROR(IF(A29="","",V29/O29),"")</f>
        <v/>
      </c>
      <c r="X29" s="50" t="n"/>
      <c r="Y29" s="50" t="n"/>
      <c r="Z29" s="51">
        <f>IFERROR(IF(A29="","",Y29-X29),"")</f>
        <v/>
      </c>
      <c r="AA29" s="28" t="n"/>
      <c r="AB29" s="28" t="n"/>
      <c r="AC29" s="28" t="n"/>
      <c r="AD29" s="28" t="n"/>
      <c r="AE29" s="27" t="n"/>
    </row>
    <row r="30" ht="20" customHeight="1">
      <c r="A30" s="48" t="n"/>
      <c r="B30" s="27" t="n"/>
      <c r="C30" s="28" t="n"/>
      <c r="D30" s="28" t="n"/>
      <c r="E30" s="29">
        <f>IFERROR(IF(A30="","",MAX(0,C30-D30)),"")</f>
        <v/>
      </c>
      <c r="F30" s="28" t="n"/>
      <c r="G30" s="28" t="n"/>
      <c r="H30" s="49">
        <f>IFERROR(IF(A30="","",F30/E30),"")</f>
        <v/>
      </c>
      <c r="I30" s="50" t="n"/>
      <c r="J30" s="51">
        <f>IFERROR(IF(A30="","",I30/F30),"")</f>
        <v/>
      </c>
      <c r="K30" s="51">
        <f>IFERROR(IF(A30="","",I30/E30),"")</f>
        <v/>
      </c>
      <c r="L30" s="50" t="n"/>
      <c r="M30" s="50" t="n"/>
      <c r="N30" s="50" t="n"/>
      <c r="O30" s="51">
        <f>IFERROR(IF(A30="","",SUM(I30,L30,M30)-N30),"")</f>
        <v/>
      </c>
      <c r="P30" s="28" t="n"/>
      <c r="Q30" s="28" t="n"/>
      <c r="R30" s="28" t="n"/>
      <c r="S30" s="28" t="n"/>
      <c r="T30" s="28" t="n"/>
      <c r="U30" s="52" t="n"/>
      <c r="V30" s="50" t="n"/>
      <c r="W30" s="49">
        <f>IFERROR(IF(A30="","",V30/O30),"")</f>
        <v/>
      </c>
      <c r="X30" s="50" t="n"/>
      <c r="Y30" s="50" t="n"/>
      <c r="Z30" s="51">
        <f>IFERROR(IF(A30="","",Y30-X30),"")</f>
        <v/>
      </c>
      <c r="AA30" s="28" t="n"/>
      <c r="AB30" s="28" t="n"/>
      <c r="AC30" s="28" t="n"/>
      <c r="AD30" s="28" t="n"/>
      <c r="AE30" s="27" t="n"/>
    </row>
    <row r="31" ht="20" customHeight="1">
      <c r="A31" s="48" t="n"/>
      <c r="B31" s="27" t="n"/>
      <c r="C31" s="28" t="n"/>
      <c r="D31" s="28" t="n"/>
      <c r="E31" s="29">
        <f>IFERROR(IF(A31="","",MAX(0,C31-D31)),"")</f>
        <v/>
      </c>
      <c r="F31" s="28" t="n"/>
      <c r="G31" s="28" t="n"/>
      <c r="H31" s="49">
        <f>IFERROR(IF(A31="","",F31/E31),"")</f>
        <v/>
      </c>
      <c r="I31" s="50" t="n"/>
      <c r="J31" s="51">
        <f>IFERROR(IF(A31="","",I31/F31),"")</f>
        <v/>
      </c>
      <c r="K31" s="51">
        <f>IFERROR(IF(A31="","",I31/E31),"")</f>
        <v/>
      </c>
      <c r="L31" s="50" t="n"/>
      <c r="M31" s="50" t="n"/>
      <c r="N31" s="50" t="n"/>
      <c r="O31" s="51">
        <f>IFERROR(IF(A31="","",SUM(I31,L31,M31)-N31),"")</f>
        <v/>
      </c>
      <c r="P31" s="28" t="n"/>
      <c r="Q31" s="28" t="n"/>
      <c r="R31" s="28" t="n"/>
      <c r="S31" s="28" t="n"/>
      <c r="T31" s="28" t="n"/>
      <c r="U31" s="52" t="n"/>
      <c r="V31" s="50" t="n"/>
      <c r="W31" s="49">
        <f>IFERROR(IF(A31="","",V31/O31),"")</f>
        <v/>
      </c>
      <c r="X31" s="50" t="n"/>
      <c r="Y31" s="50" t="n"/>
      <c r="Z31" s="51">
        <f>IFERROR(IF(A31="","",Y31-X31),"")</f>
        <v/>
      </c>
      <c r="AA31" s="28" t="n"/>
      <c r="AB31" s="28" t="n"/>
      <c r="AC31" s="28" t="n"/>
      <c r="AD31" s="28" t="n"/>
      <c r="AE31" s="27" t="n"/>
    </row>
    <row r="32" ht="20" customHeight="1">
      <c r="A32" s="48" t="n"/>
      <c r="B32" s="27" t="n"/>
      <c r="C32" s="28" t="n"/>
      <c r="D32" s="28" t="n"/>
      <c r="E32" s="29">
        <f>IFERROR(IF(A32="","",MAX(0,C32-D32)),"")</f>
        <v/>
      </c>
      <c r="F32" s="28" t="n"/>
      <c r="G32" s="28" t="n"/>
      <c r="H32" s="49">
        <f>IFERROR(IF(A32="","",F32/E32),"")</f>
        <v/>
      </c>
      <c r="I32" s="50" t="n"/>
      <c r="J32" s="51">
        <f>IFERROR(IF(A32="","",I32/F32),"")</f>
        <v/>
      </c>
      <c r="K32" s="51">
        <f>IFERROR(IF(A32="","",I32/E32),"")</f>
        <v/>
      </c>
      <c r="L32" s="50" t="n"/>
      <c r="M32" s="50" t="n"/>
      <c r="N32" s="50" t="n"/>
      <c r="O32" s="51">
        <f>IFERROR(IF(A32="","",SUM(I32,L32,M32)-N32),"")</f>
        <v/>
      </c>
      <c r="P32" s="28" t="n"/>
      <c r="Q32" s="28" t="n"/>
      <c r="R32" s="28" t="n"/>
      <c r="S32" s="28" t="n"/>
      <c r="T32" s="28" t="n"/>
      <c r="U32" s="52" t="n"/>
      <c r="V32" s="50" t="n"/>
      <c r="W32" s="49">
        <f>IFERROR(IF(A32="","",V32/O32),"")</f>
        <v/>
      </c>
      <c r="X32" s="50" t="n"/>
      <c r="Y32" s="50" t="n"/>
      <c r="Z32" s="51">
        <f>IFERROR(IF(A32="","",Y32-X32),"")</f>
        <v/>
      </c>
      <c r="AA32" s="28" t="n"/>
      <c r="AB32" s="28" t="n"/>
      <c r="AC32" s="28" t="n"/>
      <c r="AD32" s="28" t="n"/>
      <c r="AE32" s="27" t="n"/>
    </row>
    <row r="33" ht="20" customHeight="1">
      <c r="A33" s="48" t="n"/>
      <c r="B33" s="27" t="n"/>
      <c r="C33" s="28" t="n"/>
      <c r="D33" s="28" t="n"/>
      <c r="E33" s="29">
        <f>IFERROR(IF(A33="","",MAX(0,C33-D33)),"")</f>
        <v/>
      </c>
      <c r="F33" s="28" t="n"/>
      <c r="G33" s="28" t="n"/>
      <c r="H33" s="49">
        <f>IFERROR(IF(A33="","",F33/E33),"")</f>
        <v/>
      </c>
      <c r="I33" s="50" t="n"/>
      <c r="J33" s="51">
        <f>IFERROR(IF(A33="","",I33/F33),"")</f>
        <v/>
      </c>
      <c r="K33" s="51">
        <f>IFERROR(IF(A33="","",I33/E33),"")</f>
        <v/>
      </c>
      <c r="L33" s="50" t="n"/>
      <c r="M33" s="50" t="n"/>
      <c r="N33" s="50" t="n"/>
      <c r="O33" s="51">
        <f>IFERROR(IF(A33="","",SUM(I33,L33,M33)-N33),"")</f>
        <v/>
      </c>
      <c r="P33" s="28" t="n"/>
      <c r="Q33" s="28" t="n"/>
      <c r="R33" s="28" t="n"/>
      <c r="S33" s="28" t="n"/>
      <c r="T33" s="28" t="n"/>
      <c r="U33" s="52" t="n"/>
      <c r="V33" s="50" t="n"/>
      <c r="W33" s="49">
        <f>IFERROR(IF(A33="","",V33/O33),"")</f>
        <v/>
      </c>
      <c r="X33" s="50" t="n"/>
      <c r="Y33" s="50" t="n"/>
      <c r="Z33" s="51">
        <f>IFERROR(IF(A33="","",Y33-X33),"")</f>
        <v/>
      </c>
      <c r="AA33" s="28" t="n"/>
      <c r="AB33" s="28" t="n"/>
      <c r="AC33" s="28" t="n"/>
      <c r="AD33" s="28" t="n"/>
      <c r="AE33" s="27" t="n"/>
    </row>
    <row r="34" ht="20" customHeight="1">
      <c r="A34" s="48" t="n"/>
      <c r="B34" s="27" t="n"/>
      <c r="C34" s="28" t="n"/>
      <c r="D34" s="28" t="n"/>
      <c r="E34" s="29">
        <f>IFERROR(IF(A34="","",MAX(0,C34-D34)),"")</f>
        <v/>
      </c>
      <c r="F34" s="28" t="n"/>
      <c r="G34" s="28" t="n"/>
      <c r="H34" s="49">
        <f>IFERROR(IF(A34="","",F34/E34),"")</f>
        <v/>
      </c>
      <c r="I34" s="50" t="n"/>
      <c r="J34" s="51">
        <f>IFERROR(IF(A34="","",I34/F34),"")</f>
        <v/>
      </c>
      <c r="K34" s="51">
        <f>IFERROR(IF(A34="","",I34/E34),"")</f>
        <v/>
      </c>
      <c r="L34" s="50" t="n"/>
      <c r="M34" s="50" t="n"/>
      <c r="N34" s="50" t="n"/>
      <c r="O34" s="51">
        <f>IFERROR(IF(A34="","",SUM(I34,L34,M34)-N34),"")</f>
        <v/>
      </c>
      <c r="P34" s="28" t="n"/>
      <c r="Q34" s="28" t="n"/>
      <c r="R34" s="28" t="n"/>
      <c r="S34" s="28" t="n"/>
      <c r="T34" s="28" t="n"/>
      <c r="U34" s="52" t="n"/>
      <c r="V34" s="50" t="n"/>
      <c r="W34" s="49">
        <f>IFERROR(IF(A34="","",V34/O34),"")</f>
        <v/>
      </c>
      <c r="X34" s="50" t="n"/>
      <c r="Y34" s="50" t="n"/>
      <c r="Z34" s="51">
        <f>IFERROR(IF(A34="","",Y34-X34),"")</f>
        <v/>
      </c>
      <c r="AA34" s="28" t="n"/>
      <c r="AB34" s="28" t="n"/>
      <c r="AC34" s="28" t="n"/>
      <c r="AD34" s="28" t="n"/>
      <c r="AE34" s="27" t="n"/>
    </row>
    <row r="35" ht="20" customHeight="1">
      <c r="A35" s="48" t="n"/>
      <c r="B35" s="27" t="n"/>
      <c r="C35" s="28" t="n"/>
      <c r="D35" s="28" t="n"/>
      <c r="E35" s="29">
        <f>IFERROR(IF(A35="","",MAX(0,C35-D35)),"")</f>
        <v/>
      </c>
      <c r="F35" s="28" t="n"/>
      <c r="G35" s="28" t="n"/>
      <c r="H35" s="49">
        <f>IFERROR(IF(A35="","",F35/E35),"")</f>
        <v/>
      </c>
      <c r="I35" s="50" t="n"/>
      <c r="J35" s="51">
        <f>IFERROR(IF(A35="","",I35/F35),"")</f>
        <v/>
      </c>
      <c r="K35" s="51">
        <f>IFERROR(IF(A35="","",I35/E35),"")</f>
        <v/>
      </c>
      <c r="L35" s="50" t="n"/>
      <c r="M35" s="50" t="n"/>
      <c r="N35" s="50" t="n"/>
      <c r="O35" s="51">
        <f>IFERROR(IF(A35="","",SUM(I35,L35,M35)-N35),"")</f>
        <v/>
      </c>
      <c r="P35" s="28" t="n"/>
      <c r="Q35" s="28" t="n"/>
      <c r="R35" s="28" t="n"/>
      <c r="S35" s="28" t="n"/>
      <c r="T35" s="28" t="n"/>
      <c r="U35" s="52" t="n"/>
      <c r="V35" s="50" t="n"/>
      <c r="W35" s="49">
        <f>IFERROR(IF(A35="","",V35/O35),"")</f>
        <v/>
      </c>
      <c r="X35" s="50" t="n"/>
      <c r="Y35" s="50" t="n"/>
      <c r="Z35" s="51">
        <f>IFERROR(IF(A35="","",Y35-X35),"")</f>
        <v/>
      </c>
      <c r="AA35" s="28" t="n"/>
      <c r="AB35" s="28" t="n"/>
      <c r="AC35" s="28" t="n"/>
      <c r="AD35" s="28" t="n"/>
      <c r="AE35" s="27" t="n"/>
    </row>
    <row r="36" ht="20" customHeight="1">
      <c r="A36" s="48" t="n"/>
      <c r="B36" s="27" t="n"/>
      <c r="C36" s="28" t="n"/>
      <c r="D36" s="28" t="n"/>
      <c r="E36" s="29">
        <f>IFERROR(IF(A36="","",MAX(0,C36-D36)),"")</f>
        <v/>
      </c>
      <c r="F36" s="28" t="n"/>
      <c r="G36" s="28" t="n"/>
      <c r="H36" s="49">
        <f>IFERROR(IF(A36="","",F36/E36),"")</f>
        <v/>
      </c>
      <c r="I36" s="50" t="n"/>
      <c r="J36" s="51">
        <f>IFERROR(IF(A36="","",I36/F36),"")</f>
        <v/>
      </c>
      <c r="K36" s="51">
        <f>IFERROR(IF(A36="","",I36/E36),"")</f>
        <v/>
      </c>
      <c r="L36" s="50" t="n"/>
      <c r="M36" s="50" t="n"/>
      <c r="N36" s="50" t="n"/>
      <c r="O36" s="51">
        <f>IFERROR(IF(A36="","",SUM(I36,L36,M36)-N36),"")</f>
        <v/>
      </c>
      <c r="P36" s="28" t="n"/>
      <c r="Q36" s="28" t="n"/>
      <c r="R36" s="28" t="n"/>
      <c r="S36" s="28" t="n"/>
      <c r="T36" s="28" t="n"/>
      <c r="U36" s="52" t="n"/>
      <c r="V36" s="50" t="n"/>
      <c r="W36" s="49">
        <f>IFERROR(IF(A36="","",V36/O36),"")</f>
        <v/>
      </c>
      <c r="X36" s="50" t="n"/>
      <c r="Y36" s="50" t="n"/>
      <c r="Z36" s="51">
        <f>IFERROR(IF(A36="","",Y36-X36),"")</f>
        <v/>
      </c>
      <c r="AA36" s="28" t="n"/>
      <c r="AB36" s="28" t="n"/>
      <c r="AC36" s="28" t="n"/>
      <c r="AD36" s="28" t="n"/>
      <c r="AE36" s="27" t="n"/>
    </row>
    <row r="37" ht="20" customHeight="1">
      <c r="A37" s="48" t="n"/>
      <c r="B37" s="27" t="n"/>
      <c r="C37" s="28" t="n"/>
      <c r="D37" s="28" t="n"/>
      <c r="E37" s="29">
        <f>IFERROR(IF(A37="","",MAX(0,C37-D37)),"")</f>
        <v/>
      </c>
      <c r="F37" s="28" t="n"/>
      <c r="G37" s="28" t="n"/>
      <c r="H37" s="49">
        <f>IFERROR(IF(A37="","",F37/E37),"")</f>
        <v/>
      </c>
      <c r="I37" s="50" t="n"/>
      <c r="J37" s="51">
        <f>IFERROR(IF(A37="","",I37/F37),"")</f>
        <v/>
      </c>
      <c r="K37" s="51">
        <f>IFERROR(IF(A37="","",I37/E37),"")</f>
        <v/>
      </c>
      <c r="L37" s="50" t="n"/>
      <c r="M37" s="50" t="n"/>
      <c r="N37" s="50" t="n"/>
      <c r="O37" s="51">
        <f>IFERROR(IF(A37="","",SUM(I37,L37,M37)-N37),"")</f>
        <v/>
      </c>
      <c r="P37" s="28" t="n"/>
      <c r="Q37" s="28" t="n"/>
      <c r="R37" s="28" t="n"/>
      <c r="S37" s="28" t="n"/>
      <c r="T37" s="28" t="n"/>
      <c r="U37" s="52" t="n"/>
      <c r="V37" s="50" t="n"/>
      <c r="W37" s="49">
        <f>IFERROR(IF(A37="","",V37/O37),"")</f>
        <v/>
      </c>
      <c r="X37" s="50" t="n"/>
      <c r="Y37" s="50" t="n"/>
      <c r="Z37" s="51">
        <f>IFERROR(IF(A37="","",Y37-X37),"")</f>
        <v/>
      </c>
      <c r="AA37" s="28" t="n"/>
      <c r="AB37" s="28" t="n"/>
      <c r="AC37" s="28" t="n"/>
      <c r="AD37" s="28" t="n"/>
      <c r="AE37" s="27" t="n"/>
    </row>
    <row r="38" ht="20" customHeight="1">
      <c r="A38" s="48" t="n"/>
      <c r="B38" s="27" t="n"/>
      <c r="C38" s="28" t="n"/>
      <c r="D38" s="28" t="n"/>
      <c r="E38" s="29">
        <f>IFERROR(IF(A38="","",MAX(0,C38-D38)),"")</f>
        <v/>
      </c>
      <c r="F38" s="28" t="n"/>
      <c r="G38" s="28" t="n"/>
      <c r="H38" s="49">
        <f>IFERROR(IF(A38="","",F38/E38),"")</f>
        <v/>
      </c>
      <c r="I38" s="50" t="n"/>
      <c r="J38" s="51">
        <f>IFERROR(IF(A38="","",I38/F38),"")</f>
        <v/>
      </c>
      <c r="K38" s="51">
        <f>IFERROR(IF(A38="","",I38/E38),"")</f>
        <v/>
      </c>
      <c r="L38" s="50" t="n"/>
      <c r="M38" s="50" t="n"/>
      <c r="N38" s="50" t="n"/>
      <c r="O38" s="51">
        <f>IFERROR(IF(A38="","",SUM(I38,L38,M38)-N38),"")</f>
        <v/>
      </c>
      <c r="P38" s="28" t="n"/>
      <c r="Q38" s="28" t="n"/>
      <c r="R38" s="28" t="n"/>
      <c r="S38" s="28" t="n"/>
      <c r="T38" s="28" t="n"/>
      <c r="U38" s="52" t="n"/>
      <c r="V38" s="50" t="n"/>
      <c r="W38" s="49">
        <f>IFERROR(IF(A38="","",V38/O38),"")</f>
        <v/>
      </c>
      <c r="X38" s="50" t="n"/>
      <c r="Y38" s="50" t="n"/>
      <c r="Z38" s="51">
        <f>IFERROR(IF(A38="","",Y38-X38),"")</f>
        <v/>
      </c>
      <c r="AA38" s="28" t="n"/>
      <c r="AB38" s="28" t="n"/>
      <c r="AC38" s="28" t="n"/>
      <c r="AD38" s="28" t="n"/>
      <c r="AE38" s="27" t="n"/>
    </row>
    <row r="39" ht="20" customHeight="1">
      <c r="A39" s="48" t="n"/>
      <c r="B39" s="27" t="n"/>
      <c r="C39" s="28" t="n"/>
      <c r="D39" s="28" t="n"/>
      <c r="E39" s="29">
        <f>IFERROR(IF(A39="","",MAX(0,C39-D39)),"")</f>
        <v/>
      </c>
      <c r="F39" s="28" t="n"/>
      <c r="G39" s="28" t="n"/>
      <c r="H39" s="49">
        <f>IFERROR(IF(A39="","",F39/E39),"")</f>
        <v/>
      </c>
      <c r="I39" s="50" t="n"/>
      <c r="J39" s="51">
        <f>IFERROR(IF(A39="","",I39/F39),"")</f>
        <v/>
      </c>
      <c r="K39" s="51">
        <f>IFERROR(IF(A39="","",I39/E39),"")</f>
        <v/>
      </c>
      <c r="L39" s="50" t="n"/>
      <c r="M39" s="50" t="n"/>
      <c r="N39" s="50" t="n"/>
      <c r="O39" s="51">
        <f>IFERROR(IF(A39="","",SUM(I39,L39,M39)-N39),"")</f>
        <v/>
      </c>
      <c r="P39" s="28" t="n"/>
      <c r="Q39" s="28" t="n"/>
      <c r="R39" s="28" t="n"/>
      <c r="S39" s="28" t="n"/>
      <c r="T39" s="28" t="n"/>
      <c r="U39" s="52" t="n"/>
      <c r="V39" s="50" t="n"/>
      <c r="W39" s="49">
        <f>IFERROR(IF(A39="","",V39/O39),"")</f>
        <v/>
      </c>
      <c r="X39" s="50" t="n"/>
      <c r="Y39" s="50" t="n"/>
      <c r="Z39" s="51">
        <f>IFERROR(IF(A39="","",Y39-X39),"")</f>
        <v/>
      </c>
      <c r="AA39" s="28" t="n"/>
      <c r="AB39" s="28" t="n"/>
      <c r="AC39" s="28" t="n"/>
      <c r="AD39" s="28" t="n"/>
      <c r="AE39" s="27" t="n"/>
    </row>
    <row r="40" ht="20" customHeight="1">
      <c r="A40" s="48" t="n"/>
      <c r="B40" s="27" t="n"/>
      <c r="C40" s="28" t="n"/>
      <c r="D40" s="28" t="n"/>
      <c r="E40" s="29">
        <f>IFERROR(IF(A40="","",MAX(0,C40-D40)),"")</f>
        <v/>
      </c>
      <c r="F40" s="28" t="n"/>
      <c r="G40" s="28" t="n"/>
      <c r="H40" s="49">
        <f>IFERROR(IF(A40="","",F40/E40),"")</f>
        <v/>
      </c>
      <c r="I40" s="50" t="n"/>
      <c r="J40" s="51">
        <f>IFERROR(IF(A40="","",I40/F40),"")</f>
        <v/>
      </c>
      <c r="K40" s="51">
        <f>IFERROR(IF(A40="","",I40/E40),"")</f>
        <v/>
      </c>
      <c r="L40" s="50" t="n"/>
      <c r="M40" s="50" t="n"/>
      <c r="N40" s="50" t="n"/>
      <c r="O40" s="51">
        <f>IFERROR(IF(A40="","",SUM(I40,L40,M40)-N40),"")</f>
        <v/>
      </c>
      <c r="P40" s="28" t="n"/>
      <c r="Q40" s="28" t="n"/>
      <c r="R40" s="28" t="n"/>
      <c r="S40" s="28" t="n"/>
      <c r="T40" s="28" t="n"/>
      <c r="U40" s="52" t="n"/>
      <c r="V40" s="50" t="n"/>
      <c r="W40" s="49">
        <f>IFERROR(IF(A40="","",V40/O40),"")</f>
        <v/>
      </c>
      <c r="X40" s="50" t="n"/>
      <c r="Y40" s="50" t="n"/>
      <c r="Z40" s="51">
        <f>IFERROR(IF(A40="","",Y40-X40),"")</f>
        <v/>
      </c>
      <c r="AA40" s="28" t="n"/>
      <c r="AB40" s="28" t="n"/>
      <c r="AC40" s="28" t="n"/>
      <c r="AD40" s="28" t="n"/>
      <c r="AE40" s="27" t="n"/>
    </row>
    <row r="41" ht="20" customHeight="1">
      <c r="A41" s="48" t="n"/>
      <c r="B41" s="27" t="n"/>
      <c r="C41" s="28" t="n"/>
      <c r="D41" s="28" t="n"/>
      <c r="E41" s="29">
        <f>IFERROR(IF(A41="","",MAX(0,C41-D41)),"")</f>
        <v/>
      </c>
      <c r="F41" s="28" t="n"/>
      <c r="G41" s="28" t="n"/>
      <c r="H41" s="49">
        <f>IFERROR(IF(A41="","",F41/E41),"")</f>
        <v/>
      </c>
      <c r="I41" s="50" t="n"/>
      <c r="J41" s="51">
        <f>IFERROR(IF(A41="","",I41/F41),"")</f>
        <v/>
      </c>
      <c r="K41" s="51">
        <f>IFERROR(IF(A41="","",I41/E41),"")</f>
        <v/>
      </c>
      <c r="L41" s="50" t="n"/>
      <c r="M41" s="50" t="n"/>
      <c r="N41" s="50" t="n"/>
      <c r="O41" s="51">
        <f>IFERROR(IF(A41="","",SUM(I41,L41,M41)-N41),"")</f>
        <v/>
      </c>
      <c r="P41" s="28" t="n"/>
      <c r="Q41" s="28" t="n"/>
      <c r="R41" s="28" t="n"/>
      <c r="S41" s="28" t="n"/>
      <c r="T41" s="28" t="n"/>
      <c r="U41" s="52" t="n"/>
      <c r="V41" s="50" t="n"/>
      <c r="W41" s="49">
        <f>IFERROR(IF(A41="","",V41/O41),"")</f>
        <v/>
      </c>
      <c r="X41" s="50" t="n"/>
      <c r="Y41" s="50" t="n"/>
      <c r="Z41" s="51">
        <f>IFERROR(IF(A41="","",Y41-X41),"")</f>
        <v/>
      </c>
      <c r="AA41" s="28" t="n"/>
      <c r="AB41" s="28" t="n"/>
      <c r="AC41" s="28" t="n"/>
      <c r="AD41" s="28" t="n"/>
      <c r="AE41" s="27" t="n"/>
    </row>
    <row r="42" ht="20" customHeight="1">
      <c r="A42" s="48" t="n"/>
      <c r="B42" s="27" t="n"/>
      <c r="C42" s="28" t="n"/>
      <c r="D42" s="28" t="n"/>
      <c r="E42" s="29">
        <f>IFERROR(IF(A42="","",MAX(0,C42-D42)),"")</f>
        <v/>
      </c>
      <c r="F42" s="28" t="n"/>
      <c r="G42" s="28" t="n"/>
      <c r="H42" s="49">
        <f>IFERROR(IF(A42="","",F42/E42),"")</f>
        <v/>
      </c>
      <c r="I42" s="50" t="n"/>
      <c r="J42" s="51">
        <f>IFERROR(IF(A42="","",I42/F42),"")</f>
        <v/>
      </c>
      <c r="K42" s="51">
        <f>IFERROR(IF(A42="","",I42/E42),"")</f>
        <v/>
      </c>
      <c r="L42" s="50" t="n"/>
      <c r="M42" s="50" t="n"/>
      <c r="N42" s="50" t="n"/>
      <c r="O42" s="51">
        <f>IFERROR(IF(A42="","",SUM(I42,L42,M42)-N42),"")</f>
        <v/>
      </c>
      <c r="P42" s="28" t="n"/>
      <c r="Q42" s="28" t="n"/>
      <c r="R42" s="28" t="n"/>
      <c r="S42" s="28" t="n"/>
      <c r="T42" s="28" t="n"/>
      <c r="U42" s="52" t="n"/>
      <c r="V42" s="50" t="n"/>
      <c r="W42" s="49">
        <f>IFERROR(IF(A42="","",V42/O42),"")</f>
        <v/>
      </c>
      <c r="X42" s="50" t="n"/>
      <c r="Y42" s="50" t="n"/>
      <c r="Z42" s="51">
        <f>IFERROR(IF(A42="","",Y42-X42),"")</f>
        <v/>
      </c>
      <c r="AA42" s="28" t="n"/>
      <c r="AB42" s="28" t="n"/>
      <c r="AC42" s="28" t="n"/>
      <c r="AD42" s="28" t="n"/>
      <c r="AE42" s="27" t="n"/>
    </row>
    <row r="43" ht="20" customHeight="1">
      <c r="A43" s="48" t="n"/>
      <c r="B43" s="27" t="n"/>
      <c r="C43" s="28" t="n"/>
      <c r="D43" s="28" t="n"/>
      <c r="E43" s="29">
        <f>IFERROR(IF(A43="","",MAX(0,C43-D43)),"")</f>
        <v/>
      </c>
      <c r="F43" s="28" t="n"/>
      <c r="G43" s="28" t="n"/>
      <c r="H43" s="49">
        <f>IFERROR(IF(A43="","",F43/E43),"")</f>
        <v/>
      </c>
      <c r="I43" s="50" t="n"/>
      <c r="J43" s="51">
        <f>IFERROR(IF(A43="","",I43/F43),"")</f>
        <v/>
      </c>
      <c r="K43" s="51">
        <f>IFERROR(IF(A43="","",I43/E43),"")</f>
        <v/>
      </c>
      <c r="L43" s="50" t="n"/>
      <c r="M43" s="50" t="n"/>
      <c r="N43" s="50" t="n"/>
      <c r="O43" s="51">
        <f>IFERROR(IF(A43="","",SUM(I43,L43,M43)-N43),"")</f>
        <v/>
      </c>
      <c r="P43" s="28" t="n"/>
      <c r="Q43" s="28" t="n"/>
      <c r="R43" s="28" t="n"/>
      <c r="S43" s="28" t="n"/>
      <c r="T43" s="28" t="n"/>
      <c r="U43" s="52" t="n"/>
      <c r="V43" s="50" t="n"/>
      <c r="W43" s="49">
        <f>IFERROR(IF(A43="","",V43/O43),"")</f>
        <v/>
      </c>
      <c r="X43" s="50" t="n"/>
      <c r="Y43" s="50" t="n"/>
      <c r="Z43" s="51">
        <f>IFERROR(IF(A43="","",Y43-X43),"")</f>
        <v/>
      </c>
      <c r="AA43" s="28" t="n"/>
      <c r="AB43" s="28" t="n"/>
      <c r="AC43" s="28" t="n"/>
      <c r="AD43" s="28" t="n"/>
      <c r="AE43" s="27" t="n"/>
    </row>
    <row r="44" ht="20" customHeight="1">
      <c r="A44" s="48" t="n"/>
      <c r="B44" s="27" t="n"/>
      <c r="C44" s="28" t="n"/>
      <c r="D44" s="28" t="n"/>
      <c r="E44" s="29">
        <f>IFERROR(IF(A44="","",MAX(0,C44-D44)),"")</f>
        <v/>
      </c>
      <c r="F44" s="28" t="n"/>
      <c r="G44" s="28" t="n"/>
      <c r="H44" s="49">
        <f>IFERROR(IF(A44="","",F44/E44),"")</f>
        <v/>
      </c>
      <c r="I44" s="50" t="n"/>
      <c r="J44" s="51">
        <f>IFERROR(IF(A44="","",I44/F44),"")</f>
        <v/>
      </c>
      <c r="K44" s="51">
        <f>IFERROR(IF(A44="","",I44/E44),"")</f>
        <v/>
      </c>
      <c r="L44" s="50" t="n"/>
      <c r="M44" s="50" t="n"/>
      <c r="N44" s="50" t="n"/>
      <c r="O44" s="51">
        <f>IFERROR(IF(A44="","",SUM(I44,L44,M44)-N44),"")</f>
        <v/>
      </c>
      <c r="P44" s="28" t="n"/>
      <c r="Q44" s="28" t="n"/>
      <c r="R44" s="28" t="n"/>
      <c r="S44" s="28" t="n"/>
      <c r="T44" s="28" t="n"/>
      <c r="U44" s="52" t="n"/>
      <c r="V44" s="50" t="n"/>
      <c r="W44" s="49">
        <f>IFERROR(IF(A44="","",V44/O44),"")</f>
        <v/>
      </c>
      <c r="X44" s="50" t="n"/>
      <c r="Y44" s="50" t="n"/>
      <c r="Z44" s="51">
        <f>IFERROR(IF(A44="","",Y44-X44),"")</f>
        <v/>
      </c>
      <c r="AA44" s="28" t="n"/>
      <c r="AB44" s="28" t="n"/>
      <c r="AC44" s="28" t="n"/>
      <c r="AD44" s="28" t="n"/>
      <c r="AE44" s="27" t="n"/>
    </row>
    <row r="45" ht="20" customHeight="1">
      <c r="A45" s="48" t="n"/>
      <c r="B45" s="27" t="n"/>
      <c r="C45" s="28" t="n"/>
      <c r="D45" s="28" t="n"/>
      <c r="E45" s="29">
        <f>IFERROR(IF(A45="","",MAX(0,C45-D45)),"")</f>
        <v/>
      </c>
      <c r="F45" s="28" t="n"/>
      <c r="G45" s="28" t="n"/>
      <c r="H45" s="49">
        <f>IFERROR(IF(A45="","",F45/E45),"")</f>
        <v/>
      </c>
      <c r="I45" s="50" t="n"/>
      <c r="J45" s="51">
        <f>IFERROR(IF(A45="","",I45/F45),"")</f>
        <v/>
      </c>
      <c r="K45" s="51">
        <f>IFERROR(IF(A45="","",I45/E45),"")</f>
        <v/>
      </c>
      <c r="L45" s="50" t="n"/>
      <c r="M45" s="50" t="n"/>
      <c r="N45" s="50" t="n"/>
      <c r="O45" s="51">
        <f>IFERROR(IF(A45="","",SUM(I45,L45,M45)-N45),"")</f>
        <v/>
      </c>
      <c r="P45" s="28" t="n"/>
      <c r="Q45" s="28" t="n"/>
      <c r="R45" s="28" t="n"/>
      <c r="S45" s="28" t="n"/>
      <c r="T45" s="28" t="n"/>
      <c r="U45" s="52" t="n"/>
      <c r="V45" s="50" t="n"/>
      <c r="W45" s="49">
        <f>IFERROR(IF(A45="","",V45/O45),"")</f>
        <v/>
      </c>
      <c r="X45" s="50" t="n"/>
      <c r="Y45" s="50" t="n"/>
      <c r="Z45" s="51">
        <f>IFERROR(IF(A45="","",Y45-X45),"")</f>
        <v/>
      </c>
      <c r="AA45" s="28" t="n"/>
      <c r="AB45" s="28" t="n"/>
      <c r="AC45" s="28" t="n"/>
      <c r="AD45" s="28" t="n"/>
      <c r="AE45" s="27" t="n"/>
    </row>
    <row r="46" ht="20" customHeight="1">
      <c r="A46" s="48" t="n"/>
      <c r="B46" s="27" t="n"/>
      <c r="C46" s="28" t="n"/>
      <c r="D46" s="28" t="n"/>
      <c r="E46" s="29">
        <f>IFERROR(IF(A46="","",MAX(0,C46-D46)),"")</f>
        <v/>
      </c>
      <c r="F46" s="28" t="n"/>
      <c r="G46" s="28" t="n"/>
      <c r="H46" s="49">
        <f>IFERROR(IF(A46="","",F46/E46),"")</f>
        <v/>
      </c>
      <c r="I46" s="50" t="n"/>
      <c r="J46" s="51">
        <f>IFERROR(IF(A46="","",I46/F46),"")</f>
        <v/>
      </c>
      <c r="K46" s="51">
        <f>IFERROR(IF(A46="","",I46/E46),"")</f>
        <v/>
      </c>
      <c r="L46" s="50" t="n"/>
      <c r="M46" s="50" t="n"/>
      <c r="N46" s="50" t="n"/>
      <c r="O46" s="51">
        <f>IFERROR(IF(A46="","",SUM(I46,L46,M46)-N46),"")</f>
        <v/>
      </c>
      <c r="P46" s="28" t="n"/>
      <c r="Q46" s="28" t="n"/>
      <c r="R46" s="28" t="n"/>
      <c r="S46" s="28" t="n"/>
      <c r="T46" s="28" t="n"/>
      <c r="U46" s="52" t="n"/>
      <c r="V46" s="50" t="n"/>
      <c r="W46" s="49">
        <f>IFERROR(IF(A46="","",V46/O46),"")</f>
        <v/>
      </c>
      <c r="X46" s="50" t="n"/>
      <c r="Y46" s="50" t="n"/>
      <c r="Z46" s="51">
        <f>IFERROR(IF(A46="","",Y46-X46),"")</f>
        <v/>
      </c>
      <c r="AA46" s="28" t="n"/>
      <c r="AB46" s="28" t="n"/>
      <c r="AC46" s="28" t="n"/>
      <c r="AD46" s="28" t="n"/>
      <c r="AE46" s="27" t="n"/>
    </row>
    <row r="47" ht="20" customHeight="1">
      <c r="A47" s="48" t="n"/>
      <c r="B47" s="27" t="n"/>
      <c r="C47" s="28" t="n"/>
      <c r="D47" s="28" t="n"/>
      <c r="E47" s="29">
        <f>IFERROR(IF(A47="","",MAX(0,C47-D47)),"")</f>
        <v/>
      </c>
      <c r="F47" s="28" t="n"/>
      <c r="G47" s="28" t="n"/>
      <c r="H47" s="49">
        <f>IFERROR(IF(A47="","",F47/E47),"")</f>
        <v/>
      </c>
      <c r="I47" s="50" t="n"/>
      <c r="J47" s="51">
        <f>IFERROR(IF(A47="","",I47/F47),"")</f>
        <v/>
      </c>
      <c r="K47" s="51">
        <f>IFERROR(IF(A47="","",I47/E47),"")</f>
        <v/>
      </c>
      <c r="L47" s="50" t="n"/>
      <c r="M47" s="50" t="n"/>
      <c r="N47" s="50" t="n"/>
      <c r="O47" s="51">
        <f>IFERROR(IF(A47="","",SUM(I47,L47,M47)-N47),"")</f>
        <v/>
      </c>
      <c r="P47" s="28" t="n"/>
      <c r="Q47" s="28" t="n"/>
      <c r="R47" s="28" t="n"/>
      <c r="S47" s="28" t="n"/>
      <c r="T47" s="28" t="n"/>
      <c r="U47" s="52" t="n"/>
      <c r="V47" s="50" t="n"/>
      <c r="W47" s="49">
        <f>IFERROR(IF(A47="","",V47/O47),"")</f>
        <v/>
      </c>
      <c r="X47" s="50" t="n"/>
      <c r="Y47" s="50" t="n"/>
      <c r="Z47" s="51">
        <f>IFERROR(IF(A47="","",Y47-X47),"")</f>
        <v/>
      </c>
      <c r="AA47" s="28" t="n"/>
      <c r="AB47" s="28" t="n"/>
      <c r="AC47" s="28" t="n"/>
      <c r="AD47" s="28" t="n"/>
      <c r="AE47" s="27" t="n"/>
    </row>
    <row r="48" ht="20" customHeight="1">
      <c r="A48" s="48" t="n"/>
      <c r="B48" s="27" t="n"/>
      <c r="C48" s="28" t="n"/>
      <c r="D48" s="28" t="n"/>
      <c r="E48" s="29">
        <f>IFERROR(IF(A48="","",MAX(0,C48-D48)),"")</f>
        <v/>
      </c>
      <c r="F48" s="28" t="n"/>
      <c r="G48" s="28" t="n"/>
      <c r="H48" s="49">
        <f>IFERROR(IF(A48="","",F48/E48),"")</f>
        <v/>
      </c>
      <c r="I48" s="50" t="n"/>
      <c r="J48" s="51">
        <f>IFERROR(IF(A48="","",I48/F48),"")</f>
        <v/>
      </c>
      <c r="K48" s="51">
        <f>IFERROR(IF(A48="","",I48/E48),"")</f>
        <v/>
      </c>
      <c r="L48" s="50" t="n"/>
      <c r="M48" s="50" t="n"/>
      <c r="N48" s="50" t="n"/>
      <c r="O48" s="51">
        <f>IFERROR(IF(A48="","",SUM(I48,L48,M48)-N48),"")</f>
        <v/>
      </c>
      <c r="P48" s="28" t="n"/>
      <c r="Q48" s="28" t="n"/>
      <c r="R48" s="28" t="n"/>
      <c r="S48" s="28" t="n"/>
      <c r="T48" s="28" t="n"/>
      <c r="U48" s="52" t="n"/>
      <c r="V48" s="50" t="n"/>
      <c r="W48" s="49">
        <f>IFERROR(IF(A48="","",V48/O48),"")</f>
        <v/>
      </c>
      <c r="X48" s="50" t="n"/>
      <c r="Y48" s="50" t="n"/>
      <c r="Z48" s="51">
        <f>IFERROR(IF(A48="","",Y48-X48),"")</f>
        <v/>
      </c>
      <c r="AA48" s="28" t="n"/>
      <c r="AB48" s="28" t="n"/>
      <c r="AC48" s="28" t="n"/>
      <c r="AD48" s="28" t="n"/>
      <c r="AE48" s="27" t="n"/>
    </row>
    <row r="49" ht="20" customHeight="1">
      <c r="A49" s="48" t="n"/>
      <c r="B49" s="27" t="n"/>
      <c r="C49" s="28" t="n"/>
      <c r="D49" s="28" t="n"/>
      <c r="E49" s="29">
        <f>IFERROR(IF(A49="","",MAX(0,C49-D49)),"")</f>
        <v/>
      </c>
      <c r="F49" s="28" t="n"/>
      <c r="G49" s="28" t="n"/>
      <c r="H49" s="49">
        <f>IFERROR(IF(A49="","",F49/E49),"")</f>
        <v/>
      </c>
      <c r="I49" s="50" t="n"/>
      <c r="J49" s="51">
        <f>IFERROR(IF(A49="","",I49/F49),"")</f>
        <v/>
      </c>
      <c r="K49" s="51">
        <f>IFERROR(IF(A49="","",I49/E49),"")</f>
        <v/>
      </c>
      <c r="L49" s="50" t="n"/>
      <c r="M49" s="50" t="n"/>
      <c r="N49" s="50" t="n"/>
      <c r="O49" s="51">
        <f>IFERROR(IF(A49="","",SUM(I49,L49,M49)-N49),"")</f>
        <v/>
      </c>
      <c r="P49" s="28" t="n"/>
      <c r="Q49" s="28" t="n"/>
      <c r="R49" s="28" t="n"/>
      <c r="S49" s="28" t="n"/>
      <c r="T49" s="28" t="n"/>
      <c r="U49" s="52" t="n"/>
      <c r="V49" s="50" t="n"/>
      <c r="W49" s="49">
        <f>IFERROR(IF(A49="","",V49/O49),"")</f>
        <v/>
      </c>
      <c r="X49" s="50" t="n"/>
      <c r="Y49" s="50" t="n"/>
      <c r="Z49" s="51">
        <f>IFERROR(IF(A49="","",Y49-X49),"")</f>
        <v/>
      </c>
      <c r="AA49" s="28" t="n"/>
      <c r="AB49" s="28" t="n"/>
      <c r="AC49" s="28" t="n"/>
      <c r="AD49" s="28" t="n"/>
      <c r="AE49" s="27" t="n"/>
    </row>
    <row r="50" ht="20" customHeight="1">
      <c r="A50" s="48" t="n"/>
      <c r="B50" s="27" t="n"/>
      <c r="C50" s="28" t="n"/>
      <c r="D50" s="28" t="n"/>
      <c r="E50" s="29">
        <f>IFERROR(IF(A50="","",MAX(0,C50-D50)),"")</f>
        <v/>
      </c>
      <c r="F50" s="28" t="n"/>
      <c r="G50" s="28" t="n"/>
      <c r="H50" s="49">
        <f>IFERROR(IF(A50="","",F50/E50),"")</f>
        <v/>
      </c>
      <c r="I50" s="50" t="n"/>
      <c r="J50" s="51">
        <f>IFERROR(IF(A50="","",I50/F50),"")</f>
        <v/>
      </c>
      <c r="K50" s="51">
        <f>IFERROR(IF(A50="","",I50/E50),"")</f>
        <v/>
      </c>
      <c r="L50" s="50" t="n"/>
      <c r="M50" s="50" t="n"/>
      <c r="N50" s="50" t="n"/>
      <c r="O50" s="51">
        <f>IFERROR(IF(A50="","",SUM(I50,L50,M50)-N50),"")</f>
        <v/>
      </c>
      <c r="P50" s="28" t="n"/>
      <c r="Q50" s="28" t="n"/>
      <c r="R50" s="28" t="n"/>
      <c r="S50" s="28" t="n"/>
      <c r="T50" s="28" t="n"/>
      <c r="U50" s="52" t="n"/>
      <c r="V50" s="50" t="n"/>
      <c r="W50" s="49">
        <f>IFERROR(IF(A50="","",V50/O50),"")</f>
        <v/>
      </c>
      <c r="X50" s="50" t="n"/>
      <c r="Y50" s="50" t="n"/>
      <c r="Z50" s="51">
        <f>IFERROR(IF(A50="","",Y50-X50),"")</f>
        <v/>
      </c>
      <c r="AA50" s="28" t="n"/>
      <c r="AB50" s="28" t="n"/>
      <c r="AC50" s="28" t="n"/>
      <c r="AD50" s="28" t="n"/>
      <c r="AE50" s="27" t="n"/>
    </row>
    <row r="51" ht="20" customHeight="1">
      <c r="A51" s="48" t="n"/>
      <c r="B51" s="27" t="n"/>
      <c r="C51" s="28" t="n"/>
      <c r="D51" s="28" t="n"/>
      <c r="E51" s="29">
        <f>IFERROR(IF(A51="","",MAX(0,C51-D51)),"")</f>
        <v/>
      </c>
      <c r="F51" s="28" t="n"/>
      <c r="G51" s="28" t="n"/>
      <c r="H51" s="49">
        <f>IFERROR(IF(A51="","",F51/E51),"")</f>
        <v/>
      </c>
      <c r="I51" s="50" t="n"/>
      <c r="J51" s="51">
        <f>IFERROR(IF(A51="","",I51/F51),"")</f>
        <v/>
      </c>
      <c r="K51" s="51">
        <f>IFERROR(IF(A51="","",I51/E51),"")</f>
        <v/>
      </c>
      <c r="L51" s="50" t="n"/>
      <c r="M51" s="50" t="n"/>
      <c r="N51" s="50" t="n"/>
      <c r="O51" s="51">
        <f>IFERROR(IF(A51="","",SUM(I51,L51,M51)-N51),"")</f>
        <v/>
      </c>
      <c r="P51" s="28" t="n"/>
      <c r="Q51" s="28" t="n"/>
      <c r="R51" s="28" t="n"/>
      <c r="S51" s="28" t="n"/>
      <c r="T51" s="28" t="n"/>
      <c r="U51" s="52" t="n"/>
      <c r="V51" s="50" t="n"/>
      <c r="W51" s="49">
        <f>IFERROR(IF(A51="","",V51/O51),"")</f>
        <v/>
      </c>
      <c r="X51" s="50" t="n"/>
      <c r="Y51" s="50" t="n"/>
      <c r="Z51" s="51">
        <f>IFERROR(IF(A51="","",Y51-X51),"")</f>
        <v/>
      </c>
      <c r="AA51" s="28" t="n"/>
      <c r="AB51" s="28" t="n"/>
      <c r="AC51" s="28" t="n"/>
      <c r="AD51" s="28" t="n"/>
      <c r="AE51" s="27" t="n"/>
    </row>
    <row r="52" ht="20" customHeight="1">
      <c r="A52" s="48" t="n"/>
      <c r="B52" s="27" t="n"/>
      <c r="C52" s="28" t="n"/>
      <c r="D52" s="28" t="n"/>
      <c r="E52" s="29">
        <f>IFERROR(IF(A52="","",MAX(0,C52-D52)),"")</f>
        <v/>
      </c>
      <c r="F52" s="28" t="n"/>
      <c r="G52" s="28" t="n"/>
      <c r="H52" s="49">
        <f>IFERROR(IF(A52="","",F52/E52),"")</f>
        <v/>
      </c>
      <c r="I52" s="50" t="n"/>
      <c r="J52" s="51">
        <f>IFERROR(IF(A52="","",I52/F52),"")</f>
        <v/>
      </c>
      <c r="K52" s="51">
        <f>IFERROR(IF(A52="","",I52/E52),"")</f>
        <v/>
      </c>
      <c r="L52" s="50" t="n"/>
      <c r="M52" s="50" t="n"/>
      <c r="N52" s="50" t="n"/>
      <c r="O52" s="51">
        <f>IFERROR(IF(A52="","",SUM(I52,L52,M52)-N52),"")</f>
        <v/>
      </c>
      <c r="P52" s="28" t="n"/>
      <c r="Q52" s="28" t="n"/>
      <c r="R52" s="28" t="n"/>
      <c r="S52" s="28" t="n"/>
      <c r="T52" s="28" t="n"/>
      <c r="U52" s="52" t="n"/>
      <c r="V52" s="50" t="n"/>
      <c r="W52" s="49">
        <f>IFERROR(IF(A52="","",V52/O52),"")</f>
        <v/>
      </c>
      <c r="X52" s="50" t="n"/>
      <c r="Y52" s="50" t="n"/>
      <c r="Z52" s="51">
        <f>IFERROR(IF(A52="","",Y52-X52),"")</f>
        <v/>
      </c>
      <c r="AA52" s="28" t="n"/>
      <c r="AB52" s="28" t="n"/>
      <c r="AC52" s="28" t="n"/>
      <c r="AD52" s="28" t="n"/>
      <c r="AE52" s="27" t="n"/>
    </row>
    <row r="53" ht="20" customHeight="1">
      <c r="A53" s="48" t="n"/>
      <c r="B53" s="27" t="n"/>
      <c r="C53" s="28" t="n"/>
      <c r="D53" s="28" t="n"/>
      <c r="E53" s="29">
        <f>IFERROR(IF(A53="","",MAX(0,C53-D53)),"")</f>
        <v/>
      </c>
      <c r="F53" s="28" t="n"/>
      <c r="G53" s="28" t="n"/>
      <c r="H53" s="49">
        <f>IFERROR(IF(A53="","",F53/E53),"")</f>
        <v/>
      </c>
      <c r="I53" s="50" t="n"/>
      <c r="J53" s="51">
        <f>IFERROR(IF(A53="","",I53/F53),"")</f>
        <v/>
      </c>
      <c r="K53" s="51">
        <f>IFERROR(IF(A53="","",I53/E53),"")</f>
        <v/>
      </c>
      <c r="L53" s="50" t="n"/>
      <c r="M53" s="50" t="n"/>
      <c r="N53" s="50" t="n"/>
      <c r="O53" s="51">
        <f>IFERROR(IF(A53="","",SUM(I53,L53,M53)-N53),"")</f>
        <v/>
      </c>
      <c r="P53" s="28" t="n"/>
      <c r="Q53" s="28" t="n"/>
      <c r="R53" s="28" t="n"/>
      <c r="S53" s="28" t="n"/>
      <c r="T53" s="28" t="n"/>
      <c r="U53" s="52" t="n"/>
      <c r="V53" s="50" t="n"/>
      <c r="W53" s="49">
        <f>IFERROR(IF(A53="","",V53/O53),"")</f>
        <v/>
      </c>
      <c r="X53" s="50" t="n"/>
      <c r="Y53" s="50" t="n"/>
      <c r="Z53" s="51">
        <f>IFERROR(IF(A53="","",Y53-X53),"")</f>
        <v/>
      </c>
      <c r="AA53" s="28" t="n"/>
      <c r="AB53" s="28" t="n"/>
      <c r="AC53" s="28" t="n"/>
      <c r="AD53" s="28" t="n"/>
      <c r="AE53" s="27" t="n"/>
    </row>
    <row r="54" ht="20" customHeight="1">
      <c r="A54" s="48" t="n"/>
      <c r="B54" s="27" t="n"/>
      <c r="C54" s="28" t="n"/>
      <c r="D54" s="28" t="n"/>
      <c r="E54" s="29">
        <f>IFERROR(IF(A54="","",MAX(0,C54-D54)),"")</f>
        <v/>
      </c>
      <c r="F54" s="28" t="n"/>
      <c r="G54" s="28" t="n"/>
      <c r="H54" s="49">
        <f>IFERROR(IF(A54="","",F54/E54),"")</f>
        <v/>
      </c>
      <c r="I54" s="50" t="n"/>
      <c r="J54" s="51">
        <f>IFERROR(IF(A54="","",I54/F54),"")</f>
        <v/>
      </c>
      <c r="K54" s="51">
        <f>IFERROR(IF(A54="","",I54/E54),"")</f>
        <v/>
      </c>
      <c r="L54" s="50" t="n"/>
      <c r="M54" s="50" t="n"/>
      <c r="N54" s="50" t="n"/>
      <c r="O54" s="51">
        <f>IFERROR(IF(A54="","",SUM(I54,L54,M54)-N54),"")</f>
        <v/>
      </c>
      <c r="P54" s="28" t="n"/>
      <c r="Q54" s="28" t="n"/>
      <c r="R54" s="28" t="n"/>
      <c r="S54" s="28" t="n"/>
      <c r="T54" s="28" t="n"/>
      <c r="U54" s="52" t="n"/>
      <c r="V54" s="50" t="n"/>
      <c r="W54" s="49">
        <f>IFERROR(IF(A54="","",V54/O54),"")</f>
        <v/>
      </c>
      <c r="X54" s="50" t="n"/>
      <c r="Y54" s="50" t="n"/>
      <c r="Z54" s="51">
        <f>IFERROR(IF(A54="","",Y54-X54),"")</f>
        <v/>
      </c>
      <c r="AA54" s="28" t="n"/>
      <c r="AB54" s="28" t="n"/>
      <c r="AC54" s="28" t="n"/>
      <c r="AD54" s="28" t="n"/>
      <c r="AE54" s="27" t="n"/>
    </row>
    <row r="55" ht="20" customHeight="1">
      <c r="A55" s="48" t="n"/>
      <c r="B55" s="27" t="n"/>
      <c r="C55" s="28" t="n"/>
      <c r="D55" s="28" t="n"/>
      <c r="E55" s="29">
        <f>IFERROR(IF(A55="","",MAX(0,C55-D55)),"")</f>
        <v/>
      </c>
      <c r="F55" s="28" t="n"/>
      <c r="G55" s="28" t="n"/>
      <c r="H55" s="49">
        <f>IFERROR(IF(A55="","",F55/E55),"")</f>
        <v/>
      </c>
      <c r="I55" s="50" t="n"/>
      <c r="J55" s="51">
        <f>IFERROR(IF(A55="","",I55/F55),"")</f>
        <v/>
      </c>
      <c r="K55" s="51">
        <f>IFERROR(IF(A55="","",I55/E55),"")</f>
        <v/>
      </c>
      <c r="L55" s="50" t="n"/>
      <c r="M55" s="50" t="n"/>
      <c r="N55" s="50" t="n"/>
      <c r="O55" s="51">
        <f>IFERROR(IF(A55="","",SUM(I55,L55,M55)-N55),"")</f>
        <v/>
      </c>
      <c r="P55" s="28" t="n"/>
      <c r="Q55" s="28" t="n"/>
      <c r="R55" s="28" t="n"/>
      <c r="S55" s="28" t="n"/>
      <c r="T55" s="28" t="n"/>
      <c r="U55" s="52" t="n"/>
      <c r="V55" s="50" t="n"/>
      <c r="W55" s="49">
        <f>IFERROR(IF(A55="","",V55/O55),"")</f>
        <v/>
      </c>
      <c r="X55" s="50" t="n"/>
      <c r="Y55" s="50" t="n"/>
      <c r="Z55" s="51">
        <f>IFERROR(IF(A55="","",Y55-X55),"")</f>
        <v/>
      </c>
      <c r="AA55" s="28" t="n"/>
      <c r="AB55" s="28" t="n"/>
      <c r="AC55" s="28" t="n"/>
      <c r="AD55" s="28" t="n"/>
      <c r="AE55" s="27" t="n"/>
    </row>
    <row r="56" ht="20" customHeight="1">
      <c r="A56" s="48" t="n"/>
      <c r="B56" s="27" t="n"/>
      <c r="C56" s="28" t="n"/>
      <c r="D56" s="28" t="n"/>
      <c r="E56" s="29">
        <f>IFERROR(IF(A56="","",MAX(0,C56-D56)),"")</f>
        <v/>
      </c>
      <c r="F56" s="28" t="n"/>
      <c r="G56" s="28" t="n"/>
      <c r="H56" s="49">
        <f>IFERROR(IF(A56="","",F56/E56),"")</f>
        <v/>
      </c>
      <c r="I56" s="50" t="n"/>
      <c r="J56" s="51">
        <f>IFERROR(IF(A56="","",I56/F56),"")</f>
        <v/>
      </c>
      <c r="K56" s="51">
        <f>IFERROR(IF(A56="","",I56/E56),"")</f>
        <v/>
      </c>
      <c r="L56" s="50" t="n"/>
      <c r="M56" s="50" t="n"/>
      <c r="N56" s="50" t="n"/>
      <c r="O56" s="51">
        <f>IFERROR(IF(A56="","",SUM(I56,L56,M56)-N56),"")</f>
        <v/>
      </c>
      <c r="P56" s="28" t="n"/>
      <c r="Q56" s="28" t="n"/>
      <c r="R56" s="28" t="n"/>
      <c r="S56" s="28" t="n"/>
      <c r="T56" s="28" t="n"/>
      <c r="U56" s="52" t="n"/>
      <c r="V56" s="50" t="n"/>
      <c r="W56" s="49">
        <f>IFERROR(IF(A56="","",V56/O56),"")</f>
        <v/>
      </c>
      <c r="X56" s="50" t="n"/>
      <c r="Y56" s="50" t="n"/>
      <c r="Z56" s="51">
        <f>IFERROR(IF(A56="","",Y56-X56),"")</f>
        <v/>
      </c>
      <c r="AA56" s="28" t="n"/>
      <c r="AB56" s="28" t="n"/>
      <c r="AC56" s="28" t="n"/>
      <c r="AD56" s="28" t="n"/>
      <c r="AE56" s="27" t="n"/>
    </row>
    <row r="57" ht="20" customHeight="1">
      <c r="A57" s="48" t="n"/>
      <c r="B57" s="27" t="n"/>
      <c r="C57" s="28" t="n"/>
      <c r="D57" s="28" t="n"/>
      <c r="E57" s="29">
        <f>IFERROR(IF(A57="","",MAX(0,C57-D57)),"")</f>
        <v/>
      </c>
      <c r="F57" s="28" t="n"/>
      <c r="G57" s="28" t="n"/>
      <c r="H57" s="49">
        <f>IFERROR(IF(A57="","",F57/E57),"")</f>
        <v/>
      </c>
      <c r="I57" s="50" t="n"/>
      <c r="J57" s="51">
        <f>IFERROR(IF(A57="","",I57/F57),"")</f>
        <v/>
      </c>
      <c r="K57" s="51">
        <f>IFERROR(IF(A57="","",I57/E57),"")</f>
        <v/>
      </c>
      <c r="L57" s="50" t="n"/>
      <c r="M57" s="50" t="n"/>
      <c r="N57" s="50" t="n"/>
      <c r="O57" s="51">
        <f>IFERROR(IF(A57="","",SUM(I57,L57,M57)-N57),"")</f>
        <v/>
      </c>
      <c r="P57" s="28" t="n"/>
      <c r="Q57" s="28" t="n"/>
      <c r="R57" s="28" t="n"/>
      <c r="S57" s="28" t="n"/>
      <c r="T57" s="28" t="n"/>
      <c r="U57" s="52" t="n"/>
      <c r="V57" s="50" t="n"/>
      <c r="W57" s="49">
        <f>IFERROR(IF(A57="","",V57/O57),"")</f>
        <v/>
      </c>
      <c r="X57" s="50" t="n"/>
      <c r="Y57" s="50" t="n"/>
      <c r="Z57" s="51">
        <f>IFERROR(IF(A57="","",Y57-X57),"")</f>
        <v/>
      </c>
      <c r="AA57" s="28" t="n"/>
      <c r="AB57" s="28" t="n"/>
      <c r="AC57" s="28" t="n"/>
      <c r="AD57" s="28" t="n"/>
      <c r="AE57" s="27" t="n"/>
    </row>
    <row r="58" ht="20" customHeight="1">
      <c r="A58" s="48" t="n"/>
      <c r="B58" s="27" t="n"/>
      <c r="C58" s="28" t="n"/>
      <c r="D58" s="28" t="n"/>
      <c r="E58" s="29">
        <f>IFERROR(IF(A58="","",MAX(0,C58-D58)),"")</f>
        <v/>
      </c>
      <c r="F58" s="28" t="n"/>
      <c r="G58" s="28" t="n"/>
      <c r="H58" s="49">
        <f>IFERROR(IF(A58="","",F58/E58),"")</f>
        <v/>
      </c>
      <c r="I58" s="50" t="n"/>
      <c r="J58" s="51">
        <f>IFERROR(IF(A58="","",I58/F58),"")</f>
        <v/>
      </c>
      <c r="K58" s="51">
        <f>IFERROR(IF(A58="","",I58/E58),"")</f>
        <v/>
      </c>
      <c r="L58" s="50" t="n"/>
      <c r="M58" s="50" t="n"/>
      <c r="N58" s="50" t="n"/>
      <c r="O58" s="51">
        <f>IFERROR(IF(A58="","",SUM(I58,L58,M58)-N58),"")</f>
        <v/>
      </c>
      <c r="P58" s="28" t="n"/>
      <c r="Q58" s="28" t="n"/>
      <c r="R58" s="28" t="n"/>
      <c r="S58" s="28" t="n"/>
      <c r="T58" s="28" t="n"/>
      <c r="U58" s="52" t="n"/>
      <c r="V58" s="50" t="n"/>
      <c r="W58" s="49">
        <f>IFERROR(IF(A58="","",V58/O58),"")</f>
        <v/>
      </c>
      <c r="X58" s="50" t="n"/>
      <c r="Y58" s="50" t="n"/>
      <c r="Z58" s="51">
        <f>IFERROR(IF(A58="","",Y58-X58),"")</f>
        <v/>
      </c>
      <c r="AA58" s="28" t="n"/>
      <c r="AB58" s="28" t="n"/>
      <c r="AC58" s="28" t="n"/>
      <c r="AD58" s="28" t="n"/>
      <c r="AE58" s="27" t="n"/>
    </row>
    <row r="59" ht="20" customHeight="1">
      <c r="A59" s="48" t="n"/>
      <c r="B59" s="27" t="n"/>
      <c r="C59" s="28" t="n"/>
      <c r="D59" s="28" t="n"/>
      <c r="E59" s="29">
        <f>IFERROR(IF(A59="","",MAX(0,C59-D59)),"")</f>
        <v/>
      </c>
      <c r="F59" s="28" t="n"/>
      <c r="G59" s="28" t="n"/>
      <c r="H59" s="49">
        <f>IFERROR(IF(A59="","",F59/E59),"")</f>
        <v/>
      </c>
      <c r="I59" s="50" t="n"/>
      <c r="J59" s="51">
        <f>IFERROR(IF(A59="","",I59/F59),"")</f>
        <v/>
      </c>
      <c r="K59" s="51">
        <f>IFERROR(IF(A59="","",I59/E59),"")</f>
        <v/>
      </c>
      <c r="L59" s="50" t="n"/>
      <c r="M59" s="50" t="n"/>
      <c r="N59" s="50" t="n"/>
      <c r="O59" s="51">
        <f>IFERROR(IF(A59="","",SUM(I59,L59,M59)-N59),"")</f>
        <v/>
      </c>
      <c r="P59" s="28" t="n"/>
      <c r="Q59" s="28" t="n"/>
      <c r="R59" s="28" t="n"/>
      <c r="S59" s="28" t="n"/>
      <c r="T59" s="28" t="n"/>
      <c r="U59" s="52" t="n"/>
      <c r="V59" s="50" t="n"/>
      <c r="W59" s="49">
        <f>IFERROR(IF(A59="","",V59/O59),"")</f>
        <v/>
      </c>
      <c r="X59" s="50" t="n"/>
      <c r="Y59" s="50" t="n"/>
      <c r="Z59" s="51">
        <f>IFERROR(IF(A59="","",Y59-X59),"")</f>
        <v/>
      </c>
      <c r="AA59" s="28" t="n"/>
      <c r="AB59" s="28" t="n"/>
      <c r="AC59" s="28" t="n"/>
      <c r="AD59" s="28" t="n"/>
      <c r="AE59" s="27" t="n"/>
    </row>
    <row r="60" ht="20" customHeight="1">
      <c r="A60" s="48" t="n"/>
      <c r="B60" s="27" t="n"/>
      <c r="C60" s="28" t="n"/>
      <c r="D60" s="28" t="n"/>
      <c r="E60" s="29">
        <f>IFERROR(IF(A60="","",MAX(0,C60-D60)),"")</f>
        <v/>
      </c>
      <c r="F60" s="28" t="n"/>
      <c r="G60" s="28" t="n"/>
      <c r="H60" s="49">
        <f>IFERROR(IF(A60="","",F60/E60),"")</f>
        <v/>
      </c>
      <c r="I60" s="50" t="n"/>
      <c r="J60" s="51">
        <f>IFERROR(IF(A60="","",I60/F60),"")</f>
        <v/>
      </c>
      <c r="K60" s="51">
        <f>IFERROR(IF(A60="","",I60/E60),"")</f>
        <v/>
      </c>
      <c r="L60" s="50" t="n"/>
      <c r="M60" s="50" t="n"/>
      <c r="N60" s="50" t="n"/>
      <c r="O60" s="51">
        <f>IFERROR(IF(A60="","",SUM(I60,L60,M60)-N60),"")</f>
        <v/>
      </c>
      <c r="P60" s="28" t="n"/>
      <c r="Q60" s="28" t="n"/>
      <c r="R60" s="28" t="n"/>
      <c r="S60" s="28" t="n"/>
      <c r="T60" s="28" t="n"/>
      <c r="U60" s="52" t="n"/>
      <c r="V60" s="50" t="n"/>
      <c r="W60" s="49">
        <f>IFERROR(IF(A60="","",V60/O60),"")</f>
        <v/>
      </c>
      <c r="X60" s="50" t="n"/>
      <c r="Y60" s="50" t="n"/>
      <c r="Z60" s="51">
        <f>IFERROR(IF(A60="","",Y60-X60),"")</f>
        <v/>
      </c>
      <c r="AA60" s="28" t="n"/>
      <c r="AB60" s="28" t="n"/>
      <c r="AC60" s="28" t="n"/>
      <c r="AD60" s="28" t="n"/>
      <c r="AE60" s="27" t="n"/>
    </row>
    <row r="61" ht="20" customHeight="1">
      <c r="A61" s="48" t="n"/>
      <c r="B61" s="27" t="n"/>
      <c r="C61" s="28" t="n"/>
      <c r="D61" s="28" t="n"/>
      <c r="E61" s="29">
        <f>IFERROR(IF(A61="","",MAX(0,C61-D61)),"")</f>
        <v/>
      </c>
      <c r="F61" s="28" t="n"/>
      <c r="G61" s="28" t="n"/>
      <c r="H61" s="49">
        <f>IFERROR(IF(A61="","",F61/E61),"")</f>
        <v/>
      </c>
      <c r="I61" s="50" t="n"/>
      <c r="J61" s="51">
        <f>IFERROR(IF(A61="","",I61/F61),"")</f>
        <v/>
      </c>
      <c r="K61" s="51">
        <f>IFERROR(IF(A61="","",I61/E61),"")</f>
        <v/>
      </c>
      <c r="L61" s="50" t="n"/>
      <c r="M61" s="50" t="n"/>
      <c r="N61" s="50" t="n"/>
      <c r="O61" s="51">
        <f>IFERROR(IF(A61="","",SUM(I61,L61,M61)-N61),"")</f>
        <v/>
      </c>
      <c r="P61" s="28" t="n"/>
      <c r="Q61" s="28" t="n"/>
      <c r="R61" s="28" t="n"/>
      <c r="S61" s="28" t="n"/>
      <c r="T61" s="28" t="n"/>
      <c r="U61" s="52" t="n"/>
      <c r="V61" s="50" t="n"/>
      <c r="W61" s="49">
        <f>IFERROR(IF(A61="","",V61/O61),"")</f>
        <v/>
      </c>
      <c r="X61" s="50" t="n"/>
      <c r="Y61" s="50" t="n"/>
      <c r="Z61" s="51">
        <f>IFERROR(IF(A61="","",Y61-X61),"")</f>
        <v/>
      </c>
      <c r="AA61" s="28" t="n"/>
      <c r="AB61" s="28" t="n"/>
      <c r="AC61" s="28" t="n"/>
      <c r="AD61" s="28" t="n"/>
      <c r="AE61" s="27" t="n"/>
    </row>
    <row r="62" ht="20" customHeight="1">
      <c r="A62" s="48" t="n"/>
      <c r="B62" s="27" t="n"/>
      <c r="C62" s="28" t="n"/>
      <c r="D62" s="28" t="n"/>
      <c r="E62" s="29">
        <f>IFERROR(IF(A62="","",MAX(0,C62-D62)),"")</f>
        <v/>
      </c>
      <c r="F62" s="28" t="n"/>
      <c r="G62" s="28" t="n"/>
      <c r="H62" s="49">
        <f>IFERROR(IF(A62="","",F62/E62),"")</f>
        <v/>
      </c>
      <c r="I62" s="50" t="n"/>
      <c r="J62" s="51">
        <f>IFERROR(IF(A62="","",I62/F62),"")</f>
        <v/>
      </c>
      <c r="K62" s="51">
        <f>IFERROR(IF(A62="","",I62/E62),"")</f>
        <v/>
      </c>
      <c r="L62" s="50" t="n"/>
      <c r="M62" s="50" t="n"/>
      <c r="N62" s="50" t="n"/>
      <c r="O62" s="51">
        <f>IFERROR(IF(A62="","",SUM(I62,L62,M62)-N62),"")</f>
        <v/>
      </c>
      <c r="P62" s="28" t="n"/>
      <c r="Q62" s="28" t="n"/>
      <c r="R62" s="28" t="n"/>
      <c r="S62" s="28" t="n"/>
      <c r="T62" s="28" t="n"/>
      <c r="U62" s="52" t="n"/>
      <c r="V62" s="50" t="n"/>
      <c r="W62" s="49">
        <f>IFERROR(IF(A62="","",V62/O62),"")</f>
        <v/>
      </c>
      <c r="X62" s="50" t="n"/>
      <c r="Y62" s="50" t="n"/>
      <c r="Z62" s="51">
        <f>IFERROR(IF(A62="","",Y62-X62),"")</f>
        <v/>
      </c>
      <c r="AA62" s="28" t="n"/>
      <c r="AB62" s="28" t="n"/>
      <c r="AC62" s="28" t="n"/>
      <c r="AD62" s="28" t="n"/>
      <c r="AE62" s="27" t="n"/>
    </row>
    <row r="63" ht="20" customHeight="1">
      <c r="A63" s="48" t="n"/>
      <c r="B63" s="27" t="n"/>
      <c r="C63" s="28" t="n"/>
      <c r="D63" s="28" t="n"/>
      <c r="E63" s="29">
        <f>IFERROR(IF(A63="","",MAX(0,C63-D63)),"")</f>
        <v/>
      </c>
      <c r="F63" s="28" t="n"/>
      <c r="G63" s="28" t="n"/>
      <c r="H63" s="49">
        <f>IFERROR(IF(A63="","",F63/E63),"")</f>
        <v/>
      </c>
      <c r="I63" s="50" t="n"/>
      <c r="J63" s="51">
        <f>IFERROR(IF(A63="","",I63/F63),"")</f>
        <v/>
      </c>
      <c r="K63" s="51">
        <f>IFERROR(IF(A63="","",I63/E63),"")</f>
        <v/>
      </c>
      <c r="L63" s="50" t="n"/>
      <c r="M63" s="50" t="n"/>
      <c r="N63" s="50" t="n"/>
      <c r="O63" s="51">
        <f>IFERROR(IF(A63="","",SUM(I63,L63,M63)-N63),"")</f>
        <v/>
      </c>
      <c r="P63" s="28" t="n"/>
      <c r="Q63" s="28" t="n"/>
      <c r="R63" s="28" t="n"/>
      <c r="S63" s="28" t="n"/>
      <c r="T63" s="28" t="n"/>
      <c r="U63" s="52" t="n"/>
      <c r="V63" s="50" t="n"/>
      <c r="W63" s="49">
        <f>IFERROR(IF(A63="","",V63/O63),"")</f>
        <v/>
      </c>
      <c r="X63" s="50" t="n"/>
      <c r="Y63" s="50" t="n"/>
      <c r="Z63" s="51">
        <f>IFERROR(IF(A63="","",Y63-X63),"")</f>
        <v/>
      </c>
      <c r="AA63" s="28" t="n"/>
      <c r="AB63" s="28" t="n"/>
      <c r="AC63" s="28" t="n"/>
      <c r="AD63" s="28" t="n"/>
      <c r="AE63" s="27" t="n"/>
    </row>
    <row r="64" ht="20" customHeight="1">
      <c r="A64" s="48" t="n"/>
      <c r="B64" s="27" t="n"/>
      <c r="C64" s="28" t="n"/>
      <c r="D64" s="28" t="n"/>
      <c r="E64" s="29">
        <f>IFERROR(IF(A64="","",MAX(0,C64-D64)),"")</f>
        <v/>
      </c>
      <c r="F64" s="28" t="n"/>
      <c r="G64" s="28" t="n"/>
      <c r="H64" s="49">
        <f>IFERROR(IF(A64="","",F64/E64),"")</f>
        <v/>
      </c>
      <c r="I64" s="50" t="n"/>
      <c r="J64" s="51">
        <f>IFERROR(IF(A64="","",I64/F64),"")</f>
        <v/>
      </c>
      <c r="K64" s="51">
        <f>IFERROR(IF(A64="","",I64/E64),"")</f>
        <v/>
      </c>
      <c r="L64" s="50" t="n"/>
      <c r="M64" s="50" t="n"/>
      <c r="N64" s="50" t="n"/>
      <c r="O64" s="51">
        <f>IFERROR(IF(A64="","",SUM(I64,L64,M64)-N64),"")</f>
        <v/>
      </c>
      <c r="P64" s="28" t="n"/>
      <c r="Q64" s="28" t="n"/>
      <c r="R64" s="28" t="n"/>
      <c r="S64" s="28" t="n"/>
      <c r="T64" s="28" t="n"/>
      <c r="U64" s="52" t="n"/>
      <c r="V64" s="50" t="n"/>
      <c r="W64" s="49">
        <f>IFERROR(IF(A64="","",V64/O64),"")</f>
        <v/>
      </c>
      <c r="X64" s="50" t="n"/>
      <c r="Y64" s="50" t="n"/>
      <c r="Z64" s="51">
        <f>IFERROR(IF(A64="","",Y64-X64),"")</f>
        <v/>
      </c>
      <c r="AA64" s="28" t="n"/>
      <c r="AB64" s="28" t="n"/>
      <c r="AC64" s="28" t="n"/>
      <c r="AD64" s="28" t="n"/>
      <c r="AE64" s="27" t="n"/>
    </row>
    <row r="65" ht="20" customHeight="1">
      <c r="A65" s="48" t="n"/>
      <c r="B65" s="27" t="n"/>
      <c r="C65" s="28" t="n"/>
      <c r="D65" s="28" t="n"/>
      <c r="E65" s="29">
        <f>IFERROR(IF(A65="","",MAX(0,C65-D65)),"")</f>
        <v/>
      </c>
      <c r="F65" s="28" t="n"/>
      <c r="G65" s="28" t="n"/>
      <c r="H65" s="49">
        <f>IFERROR(IF(A65="","",F65/E65),"")</f>
        <v/>
      </c>
      <c r="I65" s="50" t="n"/>
      <c r="J65" s="51">
        <f>IFERROR(IF(A65="","",I65/F65),"")</f>
        <v/>
      </c>
      <c r="K65" s="51">
        <f>IFERROR(IF(A65="","",I65/E65),"")</f>
        <v/>
      </c>
      <c r="L65" s="50" t="n"/>
      <c r="M65" s="50" t="n"/>
      <c r="N65" s="50" t="n"/>
      <c r="O65" s="51">
        <f>IFERROR(IF(A65="","",SUM(I65,L65,M65)-N65),"")</f>
        <v/>
      </c>
      <c r="P65" s="28" t="n"/>
      <c r="Q65" s="28" t="n"/>
      <c r="R65" s="28" t="n"/>
      <c r="S65" s="28" t="n"/>
      <c r="T65" s="28" t="n"/>
      <c r="U65" s="52" t="n"/>
      <c r="V65" s="50" t="n"/>
      <c r="W65" s="49">
        <f>IFERROR(IF(A65="","",V65/O65),"")</f>
        <v/>
      </c>
      <c r="X65" s="50" t="n"/>
      <c r="Y65" s="50" t="n"/>
      <c r="Z65" s="51">
        <f>IFERROR(IF(A65="","",Y65-X65),"")</f>
        <v/>
      </c>
      <c r="AA65" s="28" t="n"/>
      <c r="AB65" s="28" t="n"/>
      <c r="AC65" s="28" t="n"/>
      <c r="AD65" s="28" t="n"/>
      <c r="AE65" s="27" t="n"/>
    </row>
    <row r="66" ht="20" customHeight="1">
      <c r="A66" s="48" t="n"/>
      <c r="B66" s="27" t="n"/>
      <c r="C66" s="28" t="n"/>
      <c r="D66" s="28" t="n"/>
      <c r="E66" s="29">
        <f>IFERROR(IF(A66="","",MAX(0,C66-D66)),"")</f>
        <v/>
      </c>
      <c r="F66" s="28" t="n"/>
      <c r="G66" s="28" t="n"/>
      <c r="H66" s="49">
        <f>IFERROR(IF(A66="","",F66/E66),"")</f>
        <v/>
      </c>
      <c r="I66" s="50" t="n"/>
      <c r="J66" s="51">
        <f>IFERROR(IF(A66="","",I66/F66),"")</f>
        <v/>
      </c>
      <c r="K66" s="51">
        <f>IFERROR(IF(A66="","",I66/E66),"")</f>
        <v/>
      </c>
      <c r="L66" s="50" t="n"/>
      <c r="M66" s="50" t="n"/>
      <c r="N66" s="50" t="n"/>
      <c r="O66" s="51">
        <f>IFERROR(IF(A66="","",SUM(I66,L66,M66)-N66),"")</f>
        <v/>
      </c>
      <c r="P66" s="28" t="n"/>
      <c r="Q66" s="28" t="n"/>
      <c r="R66" s="28" t="n"/>
      <c r="S66" s="28" t="n"/>
      <c r="T66" s="28" t="n"/>
      <c r="U66" s="52" t="n"/>
      <c r="V66" s="50" t="n"/>
      <c r="W66" s="49">
        <f>IFERROR(IF(A66="","",V66/O66),"")</f>
        <v/>
      </c>
      <c r="X66" s="50" t="n"/>
      <c r="Y66" s="50" t="n"/>
      <c r="Z66" s="51">
        <f>IFERROR(IF(A66="","",Y66-X66),"")</f>
        <v/>
      </c>
      <c r="AA66" s="28" t="n"/>
      <c r="AB66" s="28" t="n"/>
      <c r="AC66" s="28" t="n"/>
      <c r="AD66" s="28" t="n"/>
      <c r="AE66" s="27" t="n"/>
    </row>
    <row r="67" ht="20" customHeight="1">
      <c r="A67" s="48" t="n"/>
      <c r="B67" s="27" t="n"/>
      <c r="C67" s="28" t="n"/>
      <c r="D67" s="28" t="n"/>
      <c r="E67" s="29">
        <f>IFERROR(IF(A67="","",MAX(0,C67-D67)),"")</f>
        <v/>
      </c>
      <c r="F67" s="28" t="n"/>
      <c r="G67" s="28" t="n"/>
      <c r="H67" s="49">
        <f>IFERROR(IF(A67="","",F67/E67),"")</f>
        <v/>
      </c>
      <c r="I67" s="50" t="n"/>
      <c r="J67" s="51">
        <f>IFERROR(IF(A67="","",I67/F67),"")</f>
        <v/>
      </c>
      <c r="K67" s="51">
        <f>IFERROR(IF(A67="","",I67/E67),"")</f>
        <v/>
      </c>
      <c r="L67" s="50" t="n"/>
      <c r="M67" s="50" t="n"/>
      <c r="N67" s="50" t="n"/>
      <c r="O67" s="51">
        <f>IFERROR(IF(A67="","",SUM(I67,L67,M67)-N67),"")</f>
        <v/>
      </c>
      <c r="P67" s="28" t="n"/>
      <c r="Q67" s="28" t="n"/>
      <c r="R67" s="28" t="n"/>
      <c r="S67" s="28" t="n"/>
      <c r="T67" s="28" t="n"/>
      <c r="U67" s="52" t="n"/>
      <c r="V67" s="50" t="n"/>
      <c r="W67" s="49">
        <f>IFERROR(IF(A67="","",V67/O67),"")</f>
        <v/>
      </c>
      <c r="X67" s="50" t="n"/>
      <c r="Y67" s="50" t="n"/>
      <c r="Z67" s="51">
        <f>IFERROR(IF(A67="","",Y67-X67),"")</f>
        <v/>
      </c>
      <c r="AA67" s="28" t="n"/>
      <c r="AB67" s="28" t="n"/>
      <c r="AC67" s="28" t="n"/>
      <c r="AD67" s="28" t="n"/>
      <c r="AE67" s="27" t="n"/>
    </row>
    <row r="68" ht="20" customHeight="1">
      <c r="A68" s="48" t="n"/>
      <c r="B68" s="27" t="n"/>
      <c r="C68" s="28" t="n"/>
      <c r="D68" s="28" t="n"/>
      <c r="E68" s="29">
        <f>IFERROR(IF(A68="","",MAX(0,C68-D68)),"")</f>
        <v/>
      </c>
      <c r="F68" s="28" t="n"/>
      <c r="G68" s="28" t="n"/>
      <c r="H68" s="49">
        <f>IFERROR(IF(A68="","",F68/E68),"")</f>
        <v/>
      </c>
      <c r="I68" s="50" t="n"/>
      <c r="J68" s="51">
        <f>IFERROR(IF(A68="","",I68/F68),"")</f>
        <v/>
      </c>
      <c r="K68" s="51">
        <f>IFERROR(IF(A68="","",I68/E68),"")</f>
        <v/>
      </c>
      <c r="L68" s="50" t="n"/>
      <c r="M68" s="50" t="n"/>
      <c r="N68" s="50" t="n"/>
      <c r="O68" s="51">
        <f>IFERROR(IF(A68="","",SUM(I68,L68,M68)-N68),"")</f>
        <v/>
      </c>
      <c r="P68" s="28" t="n"/>
      <c r="Q68" s="28" t="n"/>
      <c r="R68" s="28" t="n"/>
      <c r="S68" s="28" t="n"/>
      <c r="T68" s="28" t="n"/>
      <c r="U68" s="52" t="n"/>
      <c r="V68" s="50" t="n"/>
      <c r="W68" s="49">
        <f>IFERROR(IF(A68="","",V68/O68),"")</f>
        <v/>
      </c>
      <c r="X68" s="50" t="n"/>
      <c r="Y68" s="50" t="n"/>
      <c r="Z68" s="51">
        <f>IFERROR(IF(A68="","",Y68-X68),"")</f>
        <v/>
      </c>
      <c r="AA68" s="28" t="n"/>
      <c r="AB68" s="28" t="n"/>
      <c r="AC68" s="28" t="n"/>
      <c r="AD68" s="28" t="n"/>
      <c r="AE68" s="27" t="n"/>
    </row>
    <row r="69" ht="20" customHeight="1">
      <c r="A69" s="48" t="n"/>
      <c r="B69" s="27" t="n"/>
      <c r="C69" s="28" t="n"/>
      <c r="D69" s="28" t="n"/>
      <c r="E69" s="29">
        <f>IFERROR(IF(A69="","",MAX(0,C69-D69)),"")</f>
        <v/>
      </c>
      <c r="F69" s="28" t="n"/>
      <c r="G69" s="28" t="n"/>
      <c r="H69" s="49">
        <f>IFERROR(IF(A69="","",F69/E69),"")</f>
        <v/>
      </c>
      <c r="I69" s="50" t="n"/>
      <c r="J69" s="51">
        <f>IFERROR(IF(A69="","",I69/F69),"")</f>
        <v/>
      </c>
      <c r="K69" s="51">
        <f>IFERROR(IF(A69="","",I69/E69),"")</f>
        <v/>
      </c>
      <c r="L69" s="50" t="n"/>
      <c r="M69" s="50" t="n"/>
      <c r="N69" s="50" t="n"/>
      <c r="O69" s="51">
        <f>IFERROR(IF(A69="","",SUM(I69,L69,M69)-N69),"")</f>
        <v/>
      </c>
      <c r="P69" s="28" t="n"/>
      <c r="Q69" s="28" t="n"/>
      <c r="R69" s="28" t="n"/>
      <c r="S69" s="28" t="n"/>
      <c r="T69" s="28" t="n"/>
      <c r="U69" s="52" t="n"/>
      <c r="V69" s="50" t="n"/>
      <c r="W69" s="49">
        <f>IFERROR(IF(A69="","",V69/O69),"")</f>
        <v/>
      </c>
      <c r="X69" s="50" t="n"/>
      <c r="Y69" s="50" t="n"/>
      <c r="Z69" s="51">
        <f>IFERROR(IF(A69="","",Y69-X69),"")</f>
        <v/>
      </c>
      <c r="AA69" s="28" t="n"/>
      <c r="AB69" s="28" t="n"/>
      <c r="AC69" s="28" t="n"/>
      <c r="AD69" s="28" t="n"/>
      <c r="AE69" s="27" t="n"/>
    </row>
    <row r="70" ht="20" customHeight="1">
      <c r="A70" s="48" t="n"/>
      <c r="B70" s="27" t="n"/>
      <c r="C70" s="28" t="n"/>
      <c r="D70" s="28" t="n"/>
      <c r="E70" s="29">
        <f>IFERROR(IF(A70="","",MAX(0,C70-D70)),"")</f>
        <v/>
      </c>
      <c r="F70" s="28" t="n"/>
      <c r="G70" s="28" t="n"/>
      <c r="H70" s="49">
        <f>IFERROR(IF(A70="","",F70/E70),"")</f>
        <v/>
      </c>
      <c r="I70" s="50" t="n"/>
      <c r="J70" s="51">
        <f>IFERROR(IF(A70="","",I70/F70),"")</f>
        <v/>
      </c>
      <c r="K70" s="51">
        <f>IFERROR(IF(A70="","",I70/E70),"")</f>
        <v/>
      </c>
      <c r="L70" s="50" t="n"/>
      <c r="M70" s="50" t="n"/>
      <c r="N70" s="50" t="n"/>
      <c r="O70" s="51">
        <f>IFERROR(IF(A70="","",SUM(I70,L70,M70)-N70),"")</f>
        <v/>
      </c>
      <c r="P70" s="28" t="n"/>
      <c r="Q70" s="28" t="n"/>
      <c r="R70" s="28" t="n"/>
      <c r="S70" s="28" t="n"/>
      <c r="T70" s="28" t="n"/>
      <c r="U70" s="52" t="n"/>
      <c r="V70" s="50" t="n"/>
      <c r="W70" s="49">
        <f>IFERROR(IF(A70="","",V70/O70),"")</f>
        <v/>
      </c>
      <c r="X70" s="50" t="n"/>
      <c r="Y70" s="50" t="n"/>
      <c r="Z70" s="51">
        <f>IFERROR(IF(A70="","",Y70-X70),"")</f>
        <v/>
      </c>
      <c r="AA70" s="28" t="n"/>
      <c r="AB70" s="28" t="n"/>
      <c r="AC70" s="28" t="n"/>
      <c r="AD70" s="28" t="n"/>
      <c r="AE70" s="27" t="n"/>
    </row>
    <row r="71" ht="20" customHeight="1">
      <c r="A71" s="48" t="n"/>
      <c r="B71" s="27" t="n"/>
      <c r="C71" s="28" t="n"/>
      <c r="D71" s="28" t="n"/>
      <c r="E71" s="29">
        <f>IFERROR(IF(A71="","",MAX(0,C71-D71)),"")</f>
        <v/>
      </c>
      <c r="F71" s="28" t="n"/>
      <c r="G71" s="28" t="n"/>
      <c r="H71" s="49">
        <f>IFERROR(IF(A71="","",F71/E71),"")</f>
        <v/>
      </c>
      <c r="I71" s="50" t="n"/>
      <c r="J71" s="51">
        <f>IFERROR(IF(A71="","",I71/F71),"")</f>
        <v/>
      </c>
      <c r="K71" s="51">
        <f>IFERROR(IF(A71="","",I71/E71),"")</f>
        <v/>
      </c>
      <c r="L71" s="50" t="n"/>
      <c r="M71" s="50" t="n"/>
      <c r="N71" s="50" t="n"/>
      <c r="O71" s="51">
        <f>IFERROR(IF(A71="","",SUM(I71,L71,M71)-N71),"")</f>
        <v/>
      </c>
      <c r="P71" s="28" t="n"/>
      <c r="Q71" s="28" t="n"/>
      <c r="R71" s="28" t="n"/>
      <c r="S71" s="28" t="n"/>
      <c r="T71" s="28" t="n"/>
      <c r="U71" s="52" t="n"/>
      <c r="V71" s="50" t="n"/>
      <c r="W71" s="49">
        <f>IFERROR(IF(A71="","",V71/O71),"")</f>
        <v/>
      </c>
      <c r="X71" s="50" t="n"/>
      <c r="Y71" s="50" t="n"/>
      <c r="Z71" s="51">
        <f>IFERROR(IF(A71="","",Y71-X71),"")</f>
        <v/>
      </c>
      <c r="AA71" s="28" t="n"/>
      <c r="AB71" s="28" t="n"/>
      <c r="AC71" s="28" t="n"/>
      <c r="AD71" s="28" t="n"/>
      <c r="AE71" s="27" t="n"/>
    </row>
    <row r="72" ht="20" customHeight="1">
      <c r="A72" s="48" t="n"/>
      <c r="B72" s="27" t="n"/>
      <c r="C72" s="28" t="n"/>
      <c r="D72" s="28" t="n"/>
      <c r="E72" s="29">
        <f>IFERROR(IF(A72="","",MAX(0,C72-D72)),"")</f>
        <v/>
      </c>
      <c r="F72" s="28" t="n"/>
      <c r="G72" s="28" t="n"/>
      <c r="H72" s="49">
        <f>IFERROR(IF(A72="","",F72/E72),"")</f>
        <v/>
      </c>
      <c r="I72" s="50" t="n"/>
      <c r="J72" s="51">
        <f>IFERROR(IF(A72="","",I72/F72),"")</f>
        <v/>
      </c>
      <c r="K72" s="51">
        <f>IFERROR(IF(A72="","",I72/E72),"")</f>
        <v/>
      </c>
      <c r="L72" s="50" t="n"/>
      <c r="M72" s="50" t="n"/>
      <c r="N72" s="50" t="n"/>
      <c r="O72" s="51">
        <f>IFERROR(IF(A72="","",SUM(I72,L72,M72)-N72),"")</f>
        <v/>
      </c>
      <c r="P72" s="28" t="n"/>
      <c r="Q72" s="28" t="n"/>
      <c r="R72" s="28" t="n"/>
      <c r="S72" s="28" t="n"/>
      <c r="T72" s="28" t="n"/>
      <c r="U72" s="52" t="n"/>
      <c r="V72" s="50" t="n"/>
      <c r="W72" s="49">
        <f>IFERROR(IF(A72="","",V72/O72),"")</f>
        <v/>
      </c>
      <c r="X72" s="50" t="n"/>
      <c r="Y72" s="50" t="n"/>
      <c r="Z72" s="51">
        <f>IFERROR(IF(A72="","",Y72-X72),"")</f>
        <v/>
      </c>
      <c r="AA72" s="28" t="n"/>
      <c r="AB72" s="28" t="n"/>
      <c r="AC72" s="28" t="n"/>
      <c r="AD72" s="28" t="n"/>
      <c r="AE72" s="27" t="n"/>
    </row>
    <row r="73" ht="20" customHeight="1">
      <c r="A73" s="48" t="n"/>
      <c r="B73" s="27" t="n"/>
      <c r="C73" s="28" t="n"/>
      <c r="D73" s="28" t="n"/>
      <c r="E73" s="29">
        <f>IFERROR(IF(A73="","",MAX(0,C73-D73)),"")</f>
        <v/>
      </c>
      <c r="F73" s="28" t="n"/>
      <c r="G73" s="28" t="n"/>
      <c r="H73" s="49">
        <f>IFERROR(IF(A73="","",F73/E73),"")</f>
        <v/>
      </c>
      <c r="I73" s="50" t="n"/>
      <c r="J73" s="51">
        <f>IFERROR(IF(A73="","",I73/F73),"")</f>
        <v/>
      </c>
      <c r="K73" s="51">
        <f>IFERROR(IF(A73="","",I73/E73),"")</f>
        <v/>
      </c>
      <c r="L73" s="50" t="n"/>
      <c r="M73" s="50" t="n"/>
      <c r="N73" s="50" t="n"/>
      <c r="O73" s="51">
        <f>IFERROR(IF(A73="","",SUM(I73,L73,M73)-N73),"")</f>
        <v/>
      </c>
      <c r="P73" s="28" t="n"/>
      <c r="Q73" s="28" t="n"/>
      <c r="R73" s="28" t="n"/>
      <c r="S73" s="28" t="n"/>
      <c r="T73" s="28" t="n"/>
      <c r="U73" s="52" t="n"/>
      <c r="V73" s="50" t="n"/>
      <c r="W73" s="49">
        <f>IFERROR(IF(A73="","",V73/O73),"")</f>
        <v/>
      </c>
      <c r="X73" s="50" t="n"/>
      <c r="Y73" s="50" t="n"/>
      <c r="Z73" s="51">
        <f>IFERROR(IF(A73="","",Y73-X73),"")</f>
        <v/>
      </c>
      <c r="AA73" s="28" t="n"/>
      <c r="AB73" s="28" t="n"/>
      <c r="AC73" s="28" t="n"/>
      <c r="AD73" s="28" t="n"/>
      <c r="AE73" s="27" t="n"/>
    </row>
    <row r="74" ht="20" customHeight="1">
      <c r="A74" s="48" t="n"/>
      <c r="B74" s="27" t="n"/>
      <c r="C74" s="28" t="n"/>
      <c r="D74" s="28" t="n"/>
      <c r="E74" s="29">
        <f>IFERROR(IF(A74="","",MAX(0,C74-D74)),"")</f>
        <v/>
      </c>
      <c r="F74" s="28" t="n"/>
      <c r="G74" s="28" t="n"/>
      <c r="H74" s="49">
        <f>IFERROR(IF(A74="","",F74/E74),"")</f>
        <v/>
      </c>
      <c r="I74" s="50" t="n"/>
      <c r="J74" s="51">
        <f>IFERROR(IF(A74="","",I74/F74),"")</f>
        <v/>
      </c>
      <c r="K74" s="51">
        <f>IFERROR(IF(A74="","",I74/E74),"")</f>
        <v/>
      </c>
      <c r="L74" s="50" t="n"/>
      <c r="M74" s="50" t="n"/>
      <c r="N74" s="50" t="n"/>
      <c r="O74" s="51">
        <f>IFERROR(IF(A74="","",SUM(I74,L74,M74)-N74),"")</f>
        <v/>
      </c>
      <c r="P74" s="28" t="n"/>
      <c r="Q74" s="28" t="n"/>
      <c r="R74" s="28" t="n"/>
      <c r="S74" s="28" t="n"/>
      <c r="T74" s="28" t="n"/>
      <c r="U74" s="52" t="n"/>
      <c r="V74" s="50" t="n"/>
      <c r="W74" s="49">
        <f>IFERROR(IF(A74="","",V74/O74),"")</f>
        <v/>
      </c>
      <c r="X74" s="50" t="n"/>
      <c r="Y74" s="50" t="n"/>
      <c r="Z74" s="51">
        <f>IFERROR(IF(A74="","",Y74-X74),"")</f>
        <v/>
      </c>
      <c r="AA74" s="28" t="n"/>
      <c r="AB74" s="28" t="n"/>
      <c r="AC74" s="28" t="n"/>
      <c r="AD74" s="28" t="n"/>
      <c r="AE74" s="27" t="n"/>
    </row>
    <row r="75" ht="20" customHeight="1">
      <c r="A75" s="48" t="n"/>
      <c r="B75" s="27" t="n"/>
      <c r="C75" s="28" t="n"/>
      <c r="D75" s="28" t="n"/>
      <c r="E75" s="29">
        <f>IFERROR(IF(A75="","",MAX(0,C75-D75)),"")</f>
        <v/>
      </c>
      <c r="F75" s="28" t="n"/>
      <c r="G75" s="28" t="n"/>
      <c r="H75" s="49">
        <f>IFERROR(IF(A75="","",F75/E75),"")</f>
        <v/>
      </c>
      <c r="I75" s="50" t="n"/>
      <c r="J75" s="51">
        <f>IFERROR(IF(A75="","",I75/F75),"")</f>
        <v/>
      </c>
      <c r="K75" s="51">
        <f>IFERROR(IF(A75="","",I75/E75),"")</f>
        <v/>
      </c>
      <c r="L75" s="50" t="n"/>
      <c r="M75" s="50" t="n"/>
      <c r="N75" s="50" t="n"/>
      <c r="O75" s="51">
        <f>IFERROR(IF(A75="","",SUM(I75,L75,M75)-N75),"")</f>
        <v/>
      </c>
      <c r="P75" s="28" t="n"/>
      <c r="Q75" s="28" t="n"/>
      <c r="R75" s="28" t="n"/>
      <c r="S75" s="28" t="n"/>
      <c r="T75" s="28" t="n"/>
      <c r="U75" s="52" t="n"/>
      <c r="V75" s="50" t="n"/>
      <c r="W75" s="49">
        <f>IFERROR(IF(A75="","",V75/O75),"")</f>
        <v/>
      </c>
      <c r="X75" s="50" t="n"/>
      <c r="Y75" s="50" t="n"/>
      <c r="Z75" s="51">
        <f>IFERROR(IF(A75="","",Y75-X75),"")</f>
        <v/>
      </c>
      <c r="AA75" s="28" t="n"/>
      <c r="AB75" s="28" t="n"/>
      <c r="AC75" s="28" t="n"/>
      <c r="AD75" s="28" t="n"/>
      <c r="AE75" s="27" t="n"/>
    </row>
    <row r="76" ht="20" customHeight="1">
      <c r="A76" s="48" t="n"/>
      <c r="B76" s="27" t="n"/>
      <c r="C76" s="28" t="n"/>
      <c r="D76" s="28" t="n"/>
      <c r="E76" s="29">
        <f>IFERROR(IF(A76="","",MAX(0,C76-D76)),"")</f>
        <v/>
      </c>
      <c r="F76" s="28" t="n"/>
      <c r="G76" s="28" t="n"/>
      <c r="H76" s="49">
        <f>IFERROR(IF(A76="","",F76/E76),"")</f>
        <v/>
      </c>
      <c r="I76" s="50" t="n"/>
      <c r="J76" s="51">
        <f>IFERROR(IF(A76="","",I76/F76),"")</f>
        <v/>
      </c>
      <c r="K76" s="51">
        <f>IFERROR(IF(A76="","",I76/E76),"")</f>
        <v/>
      </c>
      <c r="L76" s="50" t="n"/>
      <c r="M76" s="50" t="n"/>
      <c r="N76" s="50" t="n"/>
      <c r="O76" s="51">
        <f>IFERROR(IF(A76="","",SUM(I76,L76,M76)-N76),"")</f>
        <v/>
      </c>
      <c r="P76" s="28" t="n"/>
      <c r="Q76" s="28" t="n"/>
      <c r="R76" s="28" t="n"/>
      <c r="S76" s="28" t="n"/>
      <c r="T76" s="28" t="n"/>
      <c r="U76" s="52" t="n"/>
      <c r="V76" s="50" t="n"/>
      <c r="W76" s="49">
        <f>IFERROR(IF(A76="","",V76/O76),"")</f>
        <v/>
      </c>
      <c r="X76" s="50" t="n"/>
      <c r="Y76" s="50" t="n"/>
      <c r="Z76" s="51">
        <f>IFERROR(IF(A76="","",Y76-X76),"")</f>
        <v/>
      </c>
      <c r="AA76" s="28" t="n"/>
      <c r="AB76" s="28" t="n"/>
      <c r="AC76" s="28" t="n"/>
      <c r="AD76" s="28" t="n"/>
      <c r="AE76" s="27" t="n"/>
    </row>
    <row r="77" ht="20" customHeight="1">
      <c r="A77" s="48" t="n"/>
      <c r="B77" s="27" t="n"/>
      <c r="C77" s="28" t="n"/>
      <c r="D77" s="28" t="n"/>
      <c r="E77" s="29">
        <f>IFERROR(IF(A77="","",MAX(0,C77-D77)),"")</f>
        <v/>
      </c>
      <c r="F77" s="28" t="n"/>
      <c r="G77" s="28" t="n"/>
      <c r="H77" s="49">
        <f>IFERROR(IF(A77="","",F77/E77),"")</f>
        <v/>
      </c>
      <c r="I77" s="50" t="n"/>
      <c r="J77" s="51">
        <f>IFERROR(IF(A77="","",I77/F77),"")</f>
        <v/>
      </c>
      <c r="K77" s="51">
        <f>IFERROR(IF(A77="","",I77/E77),"")</f>
        <v/>
      </c>
      <c r="L77" s="50" t="n"/>
      <c r="M77" s="50" t="n"/>
      <c r="N77" s="50" t="n"/>
      <c r="O77" s="51">
        <f>IFERROR(IF(A77="","",SUM(I77,L77,M77)-N77),"")</f>
        <v/>
      </c>
      <c r="P77" s="28" t="n"/>
      <c r="Q77" s="28" t="n"/>
      <c r="R77" s="28" t="n"/>
      <c r="S77" s="28" t="n"/>
      <c r="T77" s="28" t="n"/>
      <c r="U77" s="52" t="n"/>
      <c r="V77" s="50" t="n"/>
      <c r="W77" s="49">
        <f>IFERROR(IF(A77="","",V77/O77),"")</f>
        <v/>
      </c>
      <c r="X77" s="50" t="n"/>
      <c r="Y77" s="50" t="n"/>
      <c r="Z77" s="51">
        <f>IFERROR(IF(A77="","",Y77-X77),"")</f>
        <v/>
      </c>
      <c r="AA77" s="28" t="n"/>
      <c r="AB77" s="28" t="n"/>
      <c r="AC77" s="28" t="n"/>
      <c r="AD77" s="28" t="n"/>
      <c r="AE77" s="27" t="n"/>
    </row>
    <row r="78" ht="20" customHeight="1">
      <c r="A78" s="48" t="n"/>
      <c r="B78" s="27" t="n"/>
      <c r="C78" s="28" t="n"/>
      <c r="D78" s="28" t="n"/>
      <c r="E78" s="29">
        <f>IFERROR(IF(A78="","",MAX(0,C78-D78)),"")</f>
        <v/>
      </c>
      <c r="F78" s="28" t="n"/>
      <c r="G78" s="28" t="n"/>
      <c r="H78" s="49">
        <f>IFERROR(IF(A78="","",F78/E78),"")</f>
        <v/>
      </c>
      <c r="I78" s="50" t="n"/>
      <c r="J78" s="51">
        <f>IFERROR(IF(A78="","",I78/F78),"")</f>
        <v/>
      </c>
      <c r="K78" s="51">
        <f>IFERROR(IF(A78="","",I78/E78),"")</f>
        <v/>
      </c>
      <c r="L78" s="50" t="n"/>
      <c r="M78" s="50" t="n"/>
      <c r="N78" s="50" t="n"/>
      <c r="O78" s="51">
        <f>IFERROR(IF(A78="","",SUM(I78,L78,M78)-N78),"")</f>
        <v/>
      </c>
      <c r="P78" s="28" t="n"/>
      <c r="Q78" s="28" t="n"/>
      <c r="R78" s="28" t="n"/>
      <c r="S78" s="28" t="n"/>
      <c r="T78" s="28" t="n"/>
      <c r="U78" s="52" t="n"/>
      <c r="V78" s="50" t="n"/>
      <c r="W78" s="49">
        <f>IFERROR(IF(A78="","",V78/O78),"")</f>
        <v/>
      </c>
      <c r="X78" s="50" t="n"/>
      <c r="Y78" s="50" t="n"/>
      <c r="Z78" s="51">
        <f>IFERROR(IF(A78="","",Y78-X78),"")</f>
        <v/>
      </c>
      <c r="AA78" s="28" t="n"/>
      <c r="AB78" s="28" t="n"/>
      <c r="AC78" s="28" t="n"/>
      <c r="AD78" s="28" t="n"/>
      <c r="AE78" s="27" t="n"/>
    </row>
    <row r="79" ht="20" customHeight="1">
      <c r="A79" s="48" t="n"/>
      <c r="B79" s="27" t="n"/>
      <c r="C79" s="28" t="n"/>
      <c r="D79" s="28" t="n"/>
      <c r="E79" s="29">
        <f>IFERROR(IF(A79="","",MAX(0,C79-D79)),"")</f>
        <v/>
      </c>
      <c r="F79" s="28" t="n"/>
      <c r="G79" s="28" t="n"/>
      <c r="H79" s="49">
        <f>IFERROR(IF(A79="","",F79/E79),"")</f>
        <v/>
      </c>
      <c r="I79" s="50" t="n"/>
      <c r="J79" s="51">
        <f>IFERROR(IF(A79="","",I79/F79),"")</f>
        <v/>
      </c>
      <c r="K79" s="51">
        <f>IFERROR(IF(A79="","",I79/E79),"")</f>
        <v/>
      </c>
      <c r="L79" s="50" t="n"/>
      <c r="M79" s="50" t="n"/>
      <c r="N79" s="50" t="n"/>
      <c r="O79" s="51">
        <f>IFERROR(IF(A79="","",SUM(I79,L79,M79)-N79),"")</f>
        <v/>
      </c>
      <c r="P79" s="28" t="n"/>
      <c r="Q79" s="28" t="n"/>
      <c r="R79" s="28" t="n"/>
      <c r="S79" s="28" t="n"/>
      <c r="T79" s="28" t="n"/>
      <c r="U79" s="52" t="n"/>
      <c r="V79" s="50" t="n"/>
      <c r="W79" s="49">
        <f>IFERROR(IF(A79="","",V79/O79),"")</f>
        <v/>
      </c>
      <c r="X79" s="50" t="n"/>
      <c r="Y79" s="50" t="n"/>
      <c r="Z79" s="51">
        <f>IFERROR(IF(A79="","",Y79-X79),"")</f>
        <v/>
      </c>
      <c r="AA79" s="28" t="n"/>
      <c r="AB79" s="28" t="n"/>
      <c r="AC79" s="28" t="n"/>
      <c r="AD79" s="28" t="n"/>
      <c r="AE79" s="27" t="n"/>
    </row>
    <row r="80" ht="20" customHeight="1">
      <c r="A80" s="48" t="n"/>
      <c r="B80" s="27" t="n"/>
      <c r="C80" s="28" t="n"/>
      <c r="D80" s="28" t="n"/>
      <c r="E80" s="29">
        <f>IFERROR(IF(A80="","",MAX(0,C80-D80)),"")</f>
        <v/>
      </c>
      <c r="F80" s="28" t="n"/>
      <c r="G80" s="28" t="n"/>
      <c r="H80" s="49">
        <f>IFERROR(IF(A80="","",F80/E80),"")</f>
        <v/>
      </c>
      <c r="I80" s="50" t="n"/>
      <c r="J80" s="51">
        <f>IFERROR(IF(A80="","",I80/F80),"")</f>
        <v/>
      </c>
      <c r="K80" s="51">
        <f>IFERROR(IF(A80="","",I80/E80),"")</f>
        <v/>
      </c>
      <c r="L80" s="50" t="n"/>
      <c r="M80" s="50" t="n"/>
      <c r="N80" s="50" t="n"/>
      <c r="O80" s="51">
        <f>IFERROR(IF(A80="","",SUM(I80,L80,M80)-N80),"")</f>
        <v/>
      </c>
      <c r="P80" s="28" t="n"/>
      <c r="Q80" s="28" t="n"/>
      <c r="R80" s="28" t="n"/>
      <c r="S80" s="28" t="n"/>
      <c r="T80" s="28" t="n"/>
      <c r="U80" s="52" t="n"/>
      <c r="V80" s="50" t="n"/>
      <c r="W80" s="49">
        <f>IFERROR(IF(A80="","",V80/O80),"")</f>
        <v/>
      </c>
      <c r="X80" s="50" t="n"/>
      <c r="Y80" s="50" t="n"/>
      <c r="Z80" s="51">
        <f>IFERROR(IF(A80="","",Y80-X80),"")</f>
        <v/>
      </c>
      <c r="AA80" s="28" t="n"/>
      <c r="AB80" s="28" t="n"/>
      <c r="AC80" s="28" t="n"/>
      <c r="AD80" s="28" t="n"/>
      <c r="AE80" s="27" t="n"/>
    </row>
    <row r="81" ht="20" customHeight="1">
      <c r="A81" s="48" t="n"/>
      <c r="B81" s="27" t="n"/>
      <c r="C81" s="28" t="n"/>
      <c r="D81" s="28" t="n"/>
      <c r="E81" s="29">
        <f>IFERROR(IF(A81="","",MAX(0,C81-D81)),"")</f>
        <v/>
      </c>
      <c r="F81" s="28" t="n"/>
      <c r="G81" s="28" t="n"/>
      <c r="H81" s="49">
        <f>IFERROR(IF(A81="","",F81/E81),"")</f>
        <v/>
      </c>
      <c r="I81" s="50" t="n"/>
      <c r="J81" s="51">
        <f>IFERROR(IF(A81="","",I81/F81),"")</f>
        <v/>
      </c>
      <c r="K81" s="51">
        <f>IFERROR(IF(A81="","",I81/E81),"")</f>
        <v/>
      </c>
      <c r="L81" s="50" t="n"/>
      <c r="M81" s="50" t="n"/>
      <c r="N81" s="50" t="n"/>
      <c r="O81" s="51">
        <f>IFERROR(IF(A81="","",SUM(I81,L81,M81)-N81),"")</f>
        <v/>
      </c>
      <c r="P81" s="28" t="n"/>
      <c r="Q81" s="28" t="n"/>
      <c r="R81" s="28" t="n"/>
      <c r="S81" s="28" t="n"/>
      <c r="T81" s="28" t="n"/>
      <c r="U81" s="52" t="n"/>
      <c r="V81" s="50" t="n"/>
      <c r="W81" s="49">
        <f>IFERROR(IF(A81="","",V81/O81),"")</f>
        <v/>
      </c>
      <c r="X81" s="50" t="n"/>
      <c r="Y81" s="50" t="n"/>
      <c r="Z81" s="51">
        <f>IFERROR(IF(A81="","",Y81-X81),"")</f>
        <v/>
      </c>
      <c r="AA81" s="28" t="n"/>
      <c r="AB81" s="28" t="n"/>
      <c r="AC81" s="28" t="n"/>
      <c r="AD81" s="28" t="n"/>
      <c r="AE81" s="27" t="n"/>
    </row>
    <row r="82" ht="20" customHeight="1">
      <c r="A82" s="48" t="n"/>
      <c r="B82" s="27" t="n"/>
      <c r="C82" s="28" t="n"/>
      <c r="D82" s="28" t="n"/>
      <c r="E82" s="29">
        <f>IFERROR(IF(A82="","",MAX(0,C82-D82)),"")</f>
        <v/>
      </c>
      <c r="F82" s="28" t="n"/>
      <c r="G82" s="28" t="n"/>
      <c r="H82" s="49">
        <f>IFERROR(IF(A82="","",F82/E82),"")</f>
        <v/>
      </c>
      <c r="I82" s="50" t="n"/>
      <c r="J82" s="51">
        <f>IFERROR(IF(A82="","",I82/F82),"")</f>
        <v/>
      </c>
      <c r="K82" s="51">
        <f>IFERROR(IF(A82="","",I82/E82),"")</f>
        <v/>
      </c>
      <c r="L82" s="50" t="n"/>
      <c r="M82" s="50" t="n"/>
      <c r="N82" s="50" t="n"/>
      <c r="O82" s="51">
        <f>IFERROR(IF(A82="","",SUM(I82,L82,M82)-N82),"")</f>
        <v/>
      </c>
      <c r="P82" s="28" t="n"/>
      <c r="Q82" s="28" t="n"/>
      <c r="R82" s="28" t="n"/>
      <c r="S82" s="28" t="n"/>
      <c r="T82" s="28" t="n"/>
      <c r="U82" s="52" t="n"/>
      <c r="V82" s="50" t="n"/>
      <c r="W82" s="49">
        <f>IFERROR(IF(A82="","",V82/O82),"")</f>
        <v/>
      </c>
      <c r="X82" s="50" t="n"/>
      <c r="Y82" s="50" t="n"/>
      <c r="Z82" s="51">
        <f>IFERROR(IF(A82="","",Y82-X82),"")</f>
        <v/>
      </c>
      <c r="AA82" s="28" t="n"/>
      <c r="AB82" s="28" t="n"/>
      <c r="AC82" s="28" t="n"/>
      <c r="AD82" s="28" t="n"/>
      <c r="AE82" s="27" t="n"/>
    </row>
    <row r="83" ht="20" customHeight="1">
      <c r="A83" s="48" t="n"/>
      <c r="B83" s="27" t="n"/>
      <c r="C83" s="28" t="n"/>
      <c r="D83" s="28" t="n"/>
      <c r="E83" s="29">
        <f>IFERROR(IF(A83="","",MAX(0,C83-D83)),"")</f>
        <v/>
      </c>
      <c r="F83" s="28" t="n"/>
      <c r="G83" s="28" t="n"/>
      <c r="H83" s="49">
        <f>IFERROR(IF(A83="","",F83/E83),"")</f>
        <v/>
      </c>
      <c r="I83" s="50" t="n"/>
      <c r="J83" s="51">
        <f>IFERROR(IF(A83="","",I83/F83),"")</f>
        <v/>
      </c>
      <c r="K83" s="51">
        <f>IFERROR(IF(A83="","",I83/E83),"")</f>
        <v/>
      </c>
      <c r="L83" s="50" t="n"/>
      <c r="M83" s="50" t="n"/>
      <c r="N83" s="50" t="n"/>
      <c r="O83" s="51">
        <f>IFERROR(IF(A83="","",SUM(I83,L83,M83)-N83),"")</f>
        <v/>
      </c>
      <c r="P83" s="28" t="n"/>
      <c r="Q83" s="28" t="n"/>
      <c r="R83" s="28" t="n"/>
      <c r="S83" s="28" t="n"/>
      <c r="T83" s="28" t="n"/>
      <c r="U83" s="52" t="n"/>
      <c r="V83" s="50" t="n"/>
      <c r="W83" s="49">
        <f>IFERROR(IF(A83="","",V83/O83),"")</f>
        <v/>
      </c>
      <c r="X83" s="50" t="n"/>
      <c r="Y83" s="50" t="n"/>
      <c r="Z83" s="51">
        <f>IFERROR(IF(A83="","",Y83-X83),"")</f>
        <v/>
      </c>
      <c r="AA83" s="28" t="n"/>
      <c r="AB83" s="28" t="n"/>
      <c r="AC83" s="28" t="n"/>
      <c r="AD83" s="28" t="n"/>
      <c r="AE83" s="27" t="n"/>
    </row>
    <row r="84" ht="20" customHeight="1">
      <c r="A84" s="48" t="n"/>
      <c r="B84" s="27" t="n"/>
      <c r="C84" s="28" t="n"/>
      <c r="D84" s="28" t="n"/>
      <c r="E84" s="29">
        <f>IFERROR(IF(A84="","",MAX(0,C84-D84)),"")</f>
        <v/>
      </c>
      <c r="F84" s="28" t="n"/>
      <c r="G84" s="28" t="n"/>
      <c r="H84" s="49">
        <f>IFERROR(IF(A84="","",F84/E84),"")</f>
        <v/>
      </c>
      <c r="I84" s="50" t="n"/>
      <c r="J84" s="51">
        <f>IFERROR(IF(A84="","",I84/F84),"")</f>
        <v/>
      </c>
      <c r="K84" s="51">
        <f>IFERROR(IF(A84="","",I84/E84),"")</f>
        <v/>
      </c>
      <c r="L84" s="50" t="n"/>
      <c r="M84" s="50" t="n"/>
      <c r="N84" s="50" t="n"/>
      <c r="O84" s="51">
        <f>IFERROR(IF(A84="","",SUM(I84,L84,M84)-N84),"")</f>
        <v/>
      </c>
      <c r="P84" s="28" t="n"/>
      <c r="Q84" s="28" t="n"/>
      <c r="R84" s="28" t="n"/>
      <c r="S84" s="28" t="n"/>
      <c r="T84" s="28" t="n"/>
      <c r="U84" s="52" t="n"/>
      <c r="V84" s="50" t="n"/>
      <c r="W84" s="49">
        <f>IFERROR(IF(A84="","",V84/O84),"")</f>
        <v/>
      </c>
      <c r="X84" s="50" t="n"/>
      <c r="Y84" s="50" t="n"/>
      <c r="Z84" s="51">
        <f>IFERROR(IF(A84="","",Y84-X84),"")</f>
        <v/>
      </c>
      <c r="AA84" s="28" t="n"/>
      <c r="AB84" s="28" t="n"/>
      <c r="AC84" s="28" t="n"/>
      <c r="AD84" s="28" t="n"/>
      <c r="AE84" s="27" t="n"/>
    </row>
    <row r="85" ht="20" customHeight="1">
      <c r="A85" s="48" t="n"/>
      <c r="B85" s="27" t="n"/>
      <c r="C85" s="28" t="n"/>
      <c r="D85" s="28" t="n"/>
      <c r="E85" s="29">
        <f>IFERROR(IF(A85="","",MAX(0,C85-D85)),"")</f>
        <v/>
      </c>
      <c r="F85" s="28" t="n"/>
      <c r="G85" s="28" t="n"/>
      <c r="H85" s="49">
        <f>IFERROR(IF(A85="","",F85/E85),"")</f>
        <v/>
      </c>
      <c r="I85" s="50" t="n"/>
      <c r="J85" s="51">
        <f>IFERROR(IF(A85="","",I85/F85),"")</f>
        <v/>
      </c>
      <c r="K85" s="51">
        <f>IFERROR(IF(A85="","",I85/E85),"")</f>
        <v/>
      </c>
      <c r="L85" s="50" t="n"/>
      <c r="M85" s="50" t="n"/>
      <c r="N85" s="50" t="n"/>
      <c r="O85" s="51">
        <f>IFERROR(IF(A85="","",SUM(I85,L85,M85)-N85),"")</f>
        <v/>
      </c>
      <c r="P85" s="28" t="n"/>
      <c r="Q85" s="28" t="n"/>
      <c r="R85" s="28" t="n"/>
      <c r="S85" s="28" t="n"/>
      <c r="T85" s="28" t="n"/>
      <c r="U85" s="52" t="n"/>
      <c r="V85" s="50" t="n"/>
      <c r="W85" s="49">
        <f>IFERROR(IF(A85="","",V85/O85),"")</f>
        <v/>
      </c>
      <c r="X85" s="50" t="n"/>
      <c r="Y85" s="50" t="n"/>
      <c r="Z85" s="51">
        <f>IFERROR(IF(A85="","",Y85-X85),"")</f>
        <v/>
      </c>
      <c r="AA85" s="28" t="n"/>
      <c r="AB85" s="28" t="n"/>
      <c r="AC85" s="28" t="n"/>
      <c r="AD85" s="28" t="n"/>
      <c r="AE85" s="27" t="n"/>
    </row>
    <row r="86" ht="20" customHeight="1">
      <c r="A86" s="48" t="n"/>
      <c r="B86" s="27" t="n"/>
      <c r="C86" s="28" t="n"/>
      <c r="D86" s="28" t="n"/>
      <c r="E86" s="29">
        <f>IFERROR(IF(A86="","",MAX(0,C86-D86)),"")</f>
        <v/>
      </c>
      <c r="F86" s="28" t="n"/>
      <c r="G86" s="28" t="n"/>
      <c r="H86" s="49">
        <f>IFERROR(IF(A86="","",F86/E86),"")</f>
        <v/>
      </c>
      <c r="I86" s="50" t="n"/>
      <c r="J86" s="51">
        <f>IFERROR(IF(A86="","",I86/F86),"")</f>
        <v/>
      </c>
      <c r="K86" s="51">
        <f>IFERROR(IF(A86="","",I86/E86),"")</f>
        <v/>
      </c>
      <c r="L86" s="50" t="n"/>
      <c r="M86" s="50" t="n"/>
      <c r="N86" s="50" t="n"/>
      <c r="O86" s="51">
        <f>IFERROR(IF(A86="","",SUM(I86,L86,M86)-N86),"")</f>
        <v/>
      </c>
      <c r="P86" s="28" t="n"/>
      <c r="Q86" s="28" t="n"/>
      <c r="R86" s="28" t="n"/>
      <c r="S86" s="28" t="n"/>
      <c r="T86" s="28" t="n"/>
      <c r="U86" s="52" t="n"/>
      <c r="V86" s="50" t="n"/>
      <c r="W86" s="49">
        <f>IFERROR(IF(A86="","",V86/O86),"")</f>
        <v/>
      </c>
      <c r="X86" s="50" t="n"/>
      <c r="Y86" s="50" t="n"/>
      <c r="Z86" s="51">
        <f>IFERROR(IF(A86="","",Y86-X86),"")</f>
        <v/>
      </c>
      <c r="AA86" s="28" t="n"/>
      <c r="AB86" s="28" t="n"/>
      <c r="AC86" s="28" t="n"/>
      <c r="AD86" s="28" t="n"/>
      <c r="AE86" s="27" t="n"/>
    </row>
    <row r="87" ht="20" customHeight="1">
      <c r="A87" s="48" t="n"/>
      <c r="B87" s="27" t="n"/>
      <c r="C87" s="28" t="n"/>
      <c r="D87" s="28" t="n"/>
      <c r="E87" s="29">
        <f>IFERROR(IF(A87="","",MAX(0,C87-D87)),"")</f>
        <v/>
      </c>
      <c r="F87" s="28" t="n"/>
      <c r="G87" s="28" t="n"/>
      <c r="H87" s="49">
        <f>IFERROR(IF(A87="","",F87/E87),"")</f>
        <v/>
      </c>
      <c r="I87" s="50" t="n"/>
      <c r="J87" s="51">
        <f>IFERROR(IF(A87="","",I87/F87),"")</f>
        <v/>
      </c>
      <c r="K87" s="51">
        <f>IFERROR(IF(A87="","",I87/E87),"")</f>
        <v/>
      </c>
      <c r="L87" s="50" t="n"/>
      <c r="M87" s="50" t="n"/>
      <c r="N87" s="50" t="n"/>
      <c r="O87" s="51">
        <f>IFERROR(IF(A87="","",SUM(I87,L87,M87)-N87),"")</f>
        <v/>
      </c>
      <c r="P87" s="28" t="n"/>
      <c r="Q87" s="28" t="n"/>
      <c r="R87" s="28" t="n"/>
      <c r="S87" s="28" t="n"/>
      <c r="T87" s="28" t="n"/>
      <c r="U87" s="52" t="n"/>
      <c r="V87" s="50" t="n"/>
      <c r="W87" s="49">
        <f>IFERROR(IF(A87="","",V87/O87),"")</f>
        <v/>
      </c>
      <c r="X87" s="50" t="n"/>
      <c r="Y87" s="50" t="n"/>
      <c r="Z87" s="51">
        <f>IFERROR(IF(A87="","",Y87-X87),"")</f>
        <v/>
      </c>
      <c r="AA87" s="28" t="n"/>
      <c r="AB87" s="28" t="n"/>
      <c r="AC87" s="28" t="n"/>
      <c r="AD87" s="28" t="n"/>
      <c r="AE87" s="27" t="n"/>
    </row>
    <row r="88" ht="20" customHeight="1">
      <c r="A88" s="48" t="n"/>
      <c r="B88" s="27" t="n"/>
      <c r="C88" s="28" t="n"/>
      <c r="D88" s="28" t="n"/>
      <c r="E88" s="29">
        <f>IFERROR(IF(A88="","",MAX(0,C88-D88)),"")</f>
        <v/>
      </c>
      <c r="F88" s="28" t="n"/>
      <c r="G88" s="28" t="n"/>
      <c r="H88" s="49">
        <f>IFERROR(IF(A88="","",F88/E88),"")</f>
        <v/>
      </c>
      <c r="I88" s="50" t="n"/>
      <c r="J88" s="51">
        <f>IFERROR(IF(A88="","",I88/F88),"")</f>
        <v/>
      </c>
      <c r="K88" s="51">
        <f>IFERROR(IF(A88="","",I88/E88),"")</f>
        <v/>
      </c>
      <c r="L88" s="50" t="n"/>
      <c r="M88" s="50" t="n"/>
      <c r="N88" s="50" t="n"/>
      <c r="O88" s="51">
        <f>IFERROR(IF(A88="","",SUM(I88,L88,M88)-N88),"")</f>
        <v/>
      </c>
      <c r="P88" s="28" t="n"/>
      <c r="Q88" s="28" t="n"/>
      <c r="R88" s="28" t="n"/>
      <c r="S88" s="28" t="n"/>
      <c r="T88" s="28" t="n"/>
      <c r="U88" s="52" t="n"/>
      <c r="V88" s="50" t="n"/>
      <c r="W88" s="49">
        <f>IFERROR(IF(A88="","",V88/O88),"")</f>
        <v/>
      </c>
      <c r="X88" s="50" t="n"/>
      <c r="Y88" s="50" t="n"/>
      <c r="Z88" s="51">
        <f>IFERROR(IF(A88="","",Y88-X88),"")</f>
        <v/>
      </c>
      <c r="AA88" s="28" t="n"/>
      <c r="AB88" s="28" t="n"/>
      <c r="AC88" s="28" t="n"/>
      <c r="AD88" s="28" t="n"/>
      <c r="AE88" s="27" t="n"/>
    </row>
    <row r="89" ht="20" customHeight="1">
      <c r="A89" s="48" t="n"/>
      <c r="B89" s="27" t="n"/>
      <c r="C89" s="28" t="n"/>
      <c r="D89" s="28" t="n"/>
      <c r="E89" s="29">
        <f>IFERROR(IF(A89="","",MAX(0,C89-D89)),"")</f>
        <v/>
      </c>
      <c r="F89" s="28" t="n"/>
      <c r="G89" s="28" t="n"/>
      <c r="H89" s="49">
        <f>IFERROR(IF(A89="","",F89/E89),"")</f>
        <v/>
      </c>
      <c r="I89" s="50" t="n"/>
      <c r="J89" s="51">
        <f>IFERROR(IF(A89="","",I89/F89),"")</f>
        <v/>
      </c>
      <c r="K89" s="51">
        <f>IFERROR(IF(A89="","",I89/E89),"")</f>
        <v/>
      </c>
      <c r="L89" s="50" t="n"/>
      <c r="M89" s="50" t="n"/>
      <c r="N89" s="50" t="n"/>
      <c r="O89" s="51">
        <f>IFERROR(IF(A89="","",SUM(I89,L89,M89)-N89),"")</f>
        <v/>
      </c>
      <c r="P89" s="28" t="n"/>
      <c r="Q89" s="28" t="n"/>
      <c r="R89" s="28" t="n"/>
      <c r="S89" s="28" t="n"/>
      <c r="T89" s="28" t="n"/>
      <c r="U89" s="52" t="n"/>
      <c r="V89" s="50" t="n"/>
      <c r="W89" s="49">
        <f>IFERROR(IF(A89="","",V89/O89),"")</f>
        <v/>
      </c>
      <c r="X89" s="50" t="n"/>
      <c r="Y89" s="50" t="n"/>
      <c r="Z89" s="51">
        <f>IFERROR(IF(A89="","",Y89-X89),"")</f>
        <v/>
      </c>
      <c r="AA89" s="28" t="n"/>
      <c r="AB89" s="28" t="n"/>
      <c r="AC89" s="28" t="n"/>
      <c r="AD89" s="28" t="n"/>
      <c r="AE89" s="27" t="n"/>
    </row>
    <row r="90" ht="20" customHeight="1">
      <c r="A90" s="48" t="n"/>
      <c r="B90" s="27" t="n"/>
      <c r="C90" s="28" t="n"/>
      <c r="D90" s="28" t="n"/>
      <c r="E90" s="29">
        <f>IFERROR(IF(A90="","",MAX(0,C90-D90)),"")</f>
        <v/>
      </c>
      <c r="F90" s="28" t="n"/>
      <c r="G90" s="28" t="n"/>
      <c r="H90" s="49">
        <f>IFERROR(IF(A90="","",F90/E90),"")</f>
        <v/>
      </c>
      <c r="I90" s="50" t="n"/>
      <c r="J90" s="51">
        <f>IFERROR(IF(A90="","",I90/F90),"")</f>
        <v/>
      </c>
      <c r="K90" s="51">
        <f>IFERROR(IF(A90="","",I90/E90),"")</f>
        <v/>
      </c>
      <c r="L90" s="50" t="n"/>
      <c r="M90" s="50" t="n"/>
      <c r="N90" s="50" t="n"/>
      <c r="O90" s="51">
        <f>IFERROR(IF(A90="","",SUM(I90,L90,M90)-N90),"")</f>
        <v/>
      </c>
      <c r="P90" s="28" t="n"/>
      <c r="Q90" s="28" t="n"/>
      <c r="R90" s="28" t="n"/>
      <c r="S90" s="28" t="n"/>
      <c r="T90" s="28" t="n"/>
      <c r="U90" s="52" t="n"/>
      <c r="V90" s="50" t="n"/>
      <c r="W90" s="49">
        <f>IFERROR(IF(A90="","",V90/O90),"")</f>
        <v/>
      </c>
      <c r="X90" s="50" t="n"/>
      <c r="Y90" s="50" t="n"/>
      <c r="Z90" s="51">
        <f>IFERROR(IF(A90="","",Y90-X90),"")</f>
        <v/>
      </c>
      <c r="AA90" s="28" t="n"/>
      <c r="AB90" s="28" t="n"/>
      <c r="AC90" s="28" t="n"/>
      <c r="AD90" s="28" t="n"/>
      <c r="AE90" s="27" t="n"/>
    </row>
    <row r="91" ht="20" customHeight="1">
      <c r="A91" s="48" t="n"/>
      <c r="B91" s="27" t="n"/>
      <c r="C91" s="28" t="n"/>
      <c r="D91" s="28" t="n"/>
      <c r="E91" s="29">
        <f>IFERROR(IF(A91="","",MAX(0,C91-D91)),"")</f>
        <v/>
      </c>
      <c r="F91" s="28" t="n"/>
      <c r="G91" s="28" t="n"/>
      <c r="H91" s="49">
        <f>IFERROR(IF(A91="","",F91/E91),"")</f>
        <v/>
      </c>
      <c r="I91" s="50" t="n"/>
      <c r="J91" s="51">
        <f>IFERROR(IF(A91="","",I91/F91),"")</f>
        <v/>
      </c>
      <c r="K91" s="51">
        <f>IFERROR(IF(A91="","",I91/E91),"")</f>
        <v/>
      </c>
      <c r="L91" s="50" t="n"/>
      <c r="M91" s="50" t="n"/>
      <c r="N91" s="50" t="n"/>
      <c r="O91" s="51">
        <f>IFERROR(IF(A91="","",SUM(I91,L91,M91)-N91),"")</f>
        <v/>
      </c>
      <c r="P91" s="28" t="n"/>
      <c r="Q91" s="28" t="n"/>
      <c r="R91" s="28" t="n"/>
      <c r="S91" s="28" t="n"/>
      <c r="T91" s="28" t="n"/>
      <c r="U91" s="52" t="n"/>
      <c r="V91" s="50" t="n"/>
      <c r="W91" s="49">
        <f>IFERROR(IF(A91="","",V91/O91),"")</f>
        <v/>
      </c>
      <c r="X91" s="50" t="n"/>
      <c r="Y91" s="50" t="n"/>
      <c r="Z91" s="51">
        <f>IFERROR(IF(A91="","",Y91-X91),"")</f>
        <v/>
      </c>
      <c r="AA91" s="28" t="n"/>
      <c r="AB91" s="28" t="n"/>
      <c r="AC91" s="28" t="n"/>
      <c r="AD91" s="28" t="n"/>
      <c r="AE91" s="27" t="n"/>
    </row>
    <row r="92" ht="20" customHeight="1">
      <c r="A92" s="48" t="n"/>
      <c r="B92" s="27" t="n"/>
      <c r="C92" s="28" t="n"/>
      <c r="D92" s="28" t="n"/>
      <c r="E92" s="29">
        <f>IFERROR(IF(A92="","",MAX(0,C92-D92)),"")</f>
        <v/>
      </c>
      <c r="F92" s="28" t="n"/>
      <c r="G92" s="28" t="n"/>
      <c r="H92" s="49">
        <f>IFERROR(IF(A92="","",F92/E92),"")</f>
        <v/>
      </c>
      <c r="I92" s="50" t="n"/>
      <c r="J92" s="51">
        <f>IFERROR(IF(A92="","",I92/F92),"")</f>
        <v/>
      </c>
      <c r="K92" s="51">
        <f>IFERROR(IF(A92="","",I92/E92),"")</f>
        <v/>
      </c>
      <c r="L92" s="50" t="n"/>
      <c r="M92" s="50" t="n"/>
      <c r="N92" s="50" t="n"/>
      <c r="O92" s="51">
        <f>IFERROR(IF(A92="","",SUM(I92,L92,M92)-N92),"")</f>
        <v/>
      </c>
      <c r="P92" s="28" t="n"/>
      <c r="Q92" s="28" t="n"/>
      <c r="R92" s="28" t="n"/>
      <c r="S92" s="28" t="n"/>
      <c r="T92" s="28" t="n"/>
      <c r="U92" s="52" t="n"/>
      <c r="V92" s="50" t="n"/>
      <c r="W92" s="49">
        <f>IFERROR(IF(A92="","",V92/O92),"")</f>
        <v/>
      </c>
      <c r="X92" s="50" t="n"/>
      <c r="Y92" s="50" t="n"/>
      <c r="Z92" s="51">
        <f>IFERROR(IF(A92="","",Y92-X92),"")</f>
        <v/>
      </c>
      <c r="AA92" s="28" t="n"/>
      <c r="AB92" s="28" t="n"/>
      <c r="AC92" s="28" t="n"/>
      <c r="AD92" s="28" t="n"/>
      <c r="AE92" s="27" t="n"/>
    </row>
    <row r="93" ht="20" customHeight="1">
      <c r="A93" s="48" t="n"/>
      <c r="B93" s="27" t="n"/>
      <c r="C93" s="28" t="n"/>
      <c r="D93" s="28" t="n"/>
      <c r="E93" s="29">
        <f>IFERROR(IF(A93="","",MAX(0,C93-D93)),"")</f>
        <v/>
      </c>
      <c r="F93" s="28" t="n"/>
      <c r="G93" s="28" t="n"/>
      <c r="H93" s="49">
        <f>IFERROR(IF(A93="","",F93/E93),"")</f>
        <v/>
      </c>
      <c r="I93" s="50" t="n"/>
      <c r="J93" s="51">
        <f>IFERROR(IF(A93="","",I93/F93),"")</f>
        <v/>
      </c>
      <c r="K93" s="51">
        <f>IFERROR(IF(A93="","",I93/E93),"")</f>
        <v/>
      </c>
      <c r="L93" s="50" t="n"/>
      <c r="M93" s="50" t="n"/>
      <c r="N93" s="50" t="n"/>
      <c r="O93" s="51">
        <f>IFERROR(IF(A93="","",SUM(I93,L93,M93)-N93),"")</f>
        <v/>
      </c>
      <c r="P93" s="28" t="n"/>
      <c r="Q93" s="28" t="n"/>
      <c r="R93" s="28" t="n"/>
      <c r="S93" s="28" t="n"/>
      <c r="T93" s="28" t="n"/>
      <c r="U93" s="52" t="n"/>
      <c r="V93" s="50" t="n"/>
      <c r="W93" s="49">
        <f>IFERROR(IF(A93="","",V93/O93),"")</f>
        <v/>
      </c>
      <c r="X93" s="50" t="n"/>
      <c r="Y93" s="50" t="n"/>
      <c r="Z93" s="51">
        <f>IFERROR(IF(A93="","",Y93-X93),"")</f>
        <v/>
      </c>
      <c r="AA93" s="28" t="n"/>
      <c r="AB93" s="28" t="n"/>
      <c r="AC93" s="28" t="n"/>
      <c r="AD93" s="28" t="n"/>
      <c r="AE93" s="27" t="n"/>
    </row>
    <row r="94" ht="20" customHeight="1">
      <c r="A94" s="48" t="n"/>
      <c r="B94" s="27" t="n"/>
      <c r="C94" s="28" t="n"/>
      <c r="D94" s="28" t="n"/>
      <c r="E94" s="29">
        <f>IFERROR(IF(A94="","",MAX(0,C94-D94)),"")</f>
        <v/>
      </c>
      <c r="F94" s="28" t="n"/>
      <c r="G94" s="28" t="n"/>
      <c r="H94" s="49">
        <f>IFERROR(IF(A94="","",F94/E94),"")</f>
        <v/>
      </c>
      <c r="I94" s="50" t="n"/>
      <c r="J94" s="51">
        <f>IFERROR(IF(A94="","",I94/F94),"")</f>
        <v/>
      </c>
      <c r="K94" s="51">
        <f>IFERROR(IF(A94="","",I94/E94),"")</f>
        <v/>
      </c>
      <c r="L94" s="50" t="n"/>
      <c r="M94" s="50" t="n"/>
      <c r="N94" s="50" t="n"/>
      <c r="O94" s="51">
        <f>IFERROR(IF(A94="","",SUM(I94,L94,M94)-N94),"")</f>
        <v/>
      </c>
      <c r="P94" s="28" t="n"/>
      <c r="Q94" s="28" t="n"/>
      <c r="R94" s="28" t="n"/>
      <c r="S94" s="28" t="n"/>
      <c r="T94" s="28" t="n"/>
      <c r="U94" s="52" t="n"/>
      <c r="V94" s="50" t="n"/>
      <c r="W94" s="49">
        <f>IFERROR(IF(A94="","",V94/O94),"")</f>
        <v/>
      </c>
      <c r="X94" s="50" t="n"/>
      <c r="Y94" s="50" t="n"/>
      <c r="Z94" s="51">
        <f>IFERROR(IF(A94="","",Y94-X94),"")</f>
        <v/>
      </c>
      <c r="AA94" s="28" t="n"/>
      <c r="AB94" s="28" t="n"/>
      <c r="AC94" s="28" t="n"/>
      <c r="AD94" s="28" t="n"/>
      <c r="AE94" s="27" t="n"/>
    </row>
    <row r="95" ht="20" customHeight="1">
      <c r="A95" s="48" t="n"/>
      <c r="B95" s="27" t="n"/>
      <c r="C95" s="28" t="n"/>
      <c r="D95" s="28" t="n"/>
      <c r="E95" s="29">
        <f>IFERROR(IF(A95="","",MAX(0,C95-D95)),"")</f>
        <v/>
      </c>
      <c r="F95" s="28" t="n"/>
      <c r="G95" s="28" t="n"/>
      <c r="H95" s="49">
        <f>IFERROR(IF(A95="","",F95/E95),"")</f>
        <v/>
      </c>
      <c r="I95" s="50" t="n"/>
      <c r="J95" s="51">
        <f>IFERROR(IF(A95="","",I95/F95),"")</f>
        <v/>
      </c>
      <c r="K95" s="51">
        <f>IFERROR(IF(A95="","",I95/E95),"")</f>
        <v/>
      </c>
      <c r="L95" s="50" t="n"/>
      <c r="M95" s="50" t="n"/>
      <c r="N95" s="50" t="n"/>
      <c r="O95" s="51">
        <f>IFERROR(IF(A95="","",SUM(I95,L95,M95)-N95),"")</f>
        <v/>
      </c>
      <c r="P95" s="28" t="n"/>
      <c r="Q95" s="28" t="n"/>
      <c r="R95" s="28" t="n"/>
      <c r="S95" s="28" t="n"/>
      <c r="T95" s="28" t="n"/>
      <c r="U95" s="52" t="n"/>
      <c r="V95" s="50" t="n"/>
      <c r="W95" s="49">
        <f>IFERROR(IF(A95="","",V95/O95),"")</f>
        <v/>
      </c>
      <c r="X95" s="50" t="n"/>
      <c r="Y95" s="50" t="n"/>
      <c r="Z95" s="51">
        <f>IFERROR(IF(A95="","",Y95-X95),"")</f>
        <v/>
      </c>
      <c r="AA95" s="28" t="n"/>
      <c r="AB95" s="28" t="n"/>
      <c r="AC95" s="28" t="n"/>
      <c r="AD95" s="28" t="n"/>
      <c r="AE95" s="27" t="n"/>
    </row>
    <row r="96" ht="20" customHeight="1">
      <c r="A96" s="48" t="n"/>
      <c r="B96" s="27" t="n"/>
      <c r="C96" s="28" t="n"/>
      <c r="D96" s="28" t="n"/>
      <c r="E96" s="29">
        <f>IFERROR(IF(A96="","",MAX(0,C96-D96)),"")</f>
        <v/>
      </c>
      <c r="F96" s="28" t="n"/>
      <c r="G96" s="28" t="n"/>
      <c r="H96" s="49">
        <f>IFERROR(IF(A96="","",F96/E96),"")</f>
        <v/>
      </c>
      <c r="I96" s="50" t="n"/>
      <c r="J96" s="51">
        <f>IFERROR(IF(A96="","",I96/F96),"")</f>
        <v/>
      </c>
      <c r="K96" s="51">
        <f>IFERROR(IF(A96="","",I96/E96),"")</f>
        <v/>
      </c>
      <c r="L96" s="50" t="n"/>
      <c r="M96" s="50" t="n"/>
      <c r="N96" s="50" t="n"/>
      <c r="O96" s="51">
        <f>IFERROR(IF(A96="","",SUM(I96,L96,M96)-N96),"")</f>
        <v/>
      </c>
      <c r="P96" s="28" t="n"/>
      <c r="Q96" s="28" t="n"/>
      <c r="R96" s="28" t="n"/>
      <c r="S96" s="28" t="n"/>
      <c r="T96" s="28" t="n"/>
      <c r="U96" s="52" t="n"/>
      <c r="V96" s="50" t="n"/>
      <c r="W96" s="49">
        <f>IFERROR(IF(A96="","",V96/O96),"")</f>
        <v/>
      </c>
      <c r="X96" s="50" t="n"/>
      <c r="Y96" s="50" t="n"/>
      <c r="Z96" s="51">
        <f>IFERROR(IF(A96="","",Y96-X96),"")</f>
        <v/>
      </c>
      <c r="AA96" s="28" t="n"/>
      <c r="AB96" s="28" t="n"/>
      <c r="AC96" s="28" t="n"/>
      <c r="AD96" s="28" t="n"/>
      <c r="AE96" s="27" t="n"/>
    </row>
    <row r="97" ht="20" customHeight="1">
      <c r="A97" s="48" t="n"/>
      <c r="B97" s="27" t="n"/>
      <c r="C97" s="28" t="n"/>
      <c r="D97" s="28" t="n"/>
      <c r="E97" s="29">
        <f>IFERROR(IF(A97="","",MAX(0,C97-D97)),"")</f>
        <v/>
      </c>
      <c r="F97" s="28" t="n"/>
      <c r="G97" s="28" t="n"/>
      <c r="H97" s="49">
        <f>IFERROR(IF(A97="","",F97/E97),"")</f>
        <v/>
      </c>
      <c r="I97" s="50" t="n"/>
      <c r="J97" s="51">
        <f>IFERROR(IF(A97="","",I97/F97),"")</f>
        <v/>
      </c>
      <c r="K97" s="51">
        <f>IFERROR(IF(A97="","",I97/E97),"")</f>
        <v/>
      </c>
      <c r="L97" s="50" t="n"/>
      <c r="M97" s="50" t="n"/>
      <c r="N97" s="50" t="n"/>
      <c r="O97" s="51">
        <f>IFERROR(IF(A97="","",SUM(I97,L97,M97)-N97),"")</f>
        <v/>
      </c>
      <c r="P97" s="28" t="n"/>
      <c r="Q97" s="28" t="n"/>
      <c r="R97" s="28" t="n"/>
      <c r="S97" s="28" t="n"/>
      <c r="T97" s="28" t="n"/>
      <c r="U97" s="52" t="n"/>
      <c r="V97" s="50" t="n"/>
      <c r="W97" s="49">
        <f>IFERROR(IF(A97="","",V97/O97),"")</f>
        <v/>
      </c>
      <c r="X97" s="50" t="n"/>
      <c r="Y97" s="50" t="n"/>
      <c r="Z97" s="51">
        <f>IFERROR(IF(A97="","",Y97-X97),"")</f>
        <v/>
      </c>
      <c r="AA97" s="28" t="n"/>
      <c r="AB97" s="28" t="n"/>
      <c r="AC97" s="28" t="n"/>
      <c r="AD97" s="28" t="n"/>
      <c r="AE97" s="27" t="n"/>
    </row>
    <row r="98" ht="20" customHeight="1">
      <c r="A98" s="48" t="n"/>
      <c r="B98" s="27" t="n"/>
      <c r="C98" s="28" t="n"/>
      <c r="D98" s="28" t="n"/>
      <c r="E98" s="29">
        <f>IFERROR(IF(A98="","",MAX(0,C98-D98)),"")</f>
        <v/>
      </c>
      <c r="F98" s="28" t="n"/>
      <c r="G98" s="28" t="n"/>
      <c r="H98" s="49">
        <f>IFERROR(IF(A98="","",F98/E98),"")</f>
        <v/>
      </c>
      <c r="I98" s="50" t="n"/>
      <c r="J98" s="51">
        <f>IFERROR(IF(A98="","",I98/F98),"")</f>
        <v/>
      </c>
      <c r="K98" s="51">
        <f>IFERROR(IF(A98="","",I98/E98),"")</f>
        <v/>
      </c>
      <c r="L98" s="50" t="n"/>
      <c r="M98" s="50" t="n"/>
      <c r="N98" s="50" t="n"/>
      <c r="O98" s="51">
        <f>IFERROR(IF(A98="","",SUM(I98,L98,M98)-N98),"")</f>
        <v/>
      </c>
      <c r="P98" s="28" t="n"/>
      <c r="Q98" s="28" t="n"/>
      <c r="R98" s="28" t="n"/>
      <c r="S98" s="28" t="n"/>
      <c r="T98" s="28" t="n"/>
      <c r="U98" s="52" t="n"/>
      <c r="V98" s="50" t="n"/>
      <c r="W98" s="49">
        <f>IFERROR(IF(A98="","",V98/O98),"")</f>
        <v/>
      </c>
      <c r="X98" s="50" t="n"/>
      <c r="Y98" s="50" t="n"/>
      <c r="Z98" s="51">
        <f>IFERROR(IF(A98="","",Y98-X98),"")</f>
        <v/>
      </c>
      <c r="AA98" s="28" t="n"/>
      <c r="AB98" s="28" t="n"/>
      <c r="AC98" s="28" t="n"/>
      <c r="AD98" s="28" t="n"/>
      <c r="AE98" s="27" t="n"/>
    </row>
    <row r="99" ht="20" customHeight="1">
      <c r="A99" s="48" t="n"/>
      <c r="B99" s="27" t="n"/>
      <c r="C99" s="28" t="n"/>
      <c r="D99" s="28" t="n"/>
      <c r="E99" s="29">
        <f>IFERROR(IF(A99="","",MAX(0,C99-D99)),"")</f>
        <v/>
      </c>
      <c r="F99" s="28" t="n"/>
      <c r="G99" s="28" t="n"/>
      <c r="H99" s="49">
        <f>IFERROR(IF(A99="","",F99/E99),"")</f>
        <v/>
      </c>
      <c r="I99" s="50" t="n"/>
      <c r="J99" s="51">
        <f>IFERROR(IF(A99="","",I99/F99),"")</f>
        <v/>
      </c>
      <c r="K99" s="51">
        <f>IFERROR(IF(A99="","",I99/E99),"")</f>
        <v/>
      </c>
      <c r="L99" s="50" t="n"/>
      <c r="M99" s="50" t="n"/>
      <c r="N99" s="50" t="n"/>
      <c r="O99" s="51">
        <f>IFERROR(IF(A99="","",SUM(I99,L99,M99)-N99),"")</f>
        <v/>
      </c>
      <c r="P99" s="28" t="n"/>
      <c r="Q99" s="28" t="n"/>
      <c r="R99" s="28" t="n"/>
      <c r="S99" s="28" t="n"/>
      <c r="T99" s="28" t="n"/>
      <c r="U99" s="52" t="n"/>
      <c r="V99" s="50" t="n"/>
      <c r="W99" s="49">
        <f>IFERROR(IF(A99="","",V99/O99),"")</f>
        <v/>
      </c>
      <c r="X99" s="50" t="n"/>
      <c r="Y99" s="50" t="n"/>
      <c r="Z99" s="51">
        <f>IFERROR(IF(A99="","",Y99-X99),"")</f>
        <v/>
      </c>
      <c r="AA99" s="28" t="n"/>
      <c r="AB99" s="28" t="n"/>
      <c r="AC99" s="28" t="n"/>
      <c r="AD99" s="28" t="n"/>
      <c r="AE99" s="27" t="n"/>
    </row>
    <row r="100" ht="20" customHeight="1">
      <c r="A100" s="48" t="n"/>
      <c r="B100" s="27" t="n"/>
      <c r="C100" s="28" t="n"/>
      <c r="D100" s="28" t="n"/>
      <c r="E100" s="29">
        <f>IFERROR(IF(A100="","",MAX(0,C100-D100)),"")</f>
        <v/>
      </c>
      <c r="F100" s="28" t="n"/>
      <c r="G100" s="28" t="n"/>
      <c r="H100" s="49">
        <f>IFERROR(IF(A100="","",F100/E100),"")</f>
        <v/>
      </c>
      <c r="I100" s="50" t="n"/>
      <c r="J100" s="51">
        <f>IFERROR(IF(A100="","",I100/F100),"")</f>
        <v/>
      </c>
      <c r="K100" s="51">
        <f>IFERROR(IF(A100="","",I100/E100),"")</f>
        <v/>
      </c>
      <c r="L100" s="50" t="n"/>
      <c r="M100" s="50" t="n"/>
      <c r="N100" s="50" t="n"/>
      <c r="O100" s="51">
        <f>IFERROR(IF(A100="","",SUM(I100,L100,M100)-N100),"")</f>
        <v/>
      </c>
      <c r="P100" s="28" t="n"/>
      <c r="Q100" s="28" t="n"/>
      <c r="R100" s="28" t="n"/>
      <c r="S100" s="28" t="n"/>
      <c r="T100" s="28" t="n"/>
      <c r="U100" s="52" t="n"/>
      <c r="V100" s="50" t="n"/>
      <c r="W100" s="49">
        <f>IFERROR(IF(A100="","",V100/O100),"")</f>
        <v/>
      </c>
      <c r="X100" s="50" t="n"/>
      <c r="Y100" s="50" t="n"/>
      <c r="Z100" s="51">
        <f>IFERROR(IF(A100="","",Y100-X100),"")</f>
        <v/>
      </c>
      <c r="AA100" s="28" t="n"/>
      <c r="AB100" s="28" t="n"/>
      <c r="AC100" s="28" t="n"/>
      <c r="AD100" s="28" t="n"/>
      <c r="AE100" s="27" t="n"/>
    </row>
    <row r="101" ht="20" customHeight="1">
      <c r="A101" s="48" t="n"/>
      <c r="B101" s="27" t="n"/>
      <c r="C101" s="28" t="n"/>
      <c r="D101" s="28" t="n"/>
      <c r="E101" s="29">
        <f>IFERROR(IF(A101="","",MAX(0,C101-D101)),"")</f>
        <v/>
      </c>
      <c r="F101" s="28" t="n"/>
      <c r="G101" s="28" t="n"/>
      <c r="H101" s="49">
        <f>IFERROR(IF(A101="","",F101/E101),"")</f>
        <v/>
      </c>
      <c r="I101" s="50" t="n"/>
      <c r="J101" s="51">
        <f>IFERROR(IF(A101="","",I101/F101),"")</f>
        <v/>
      </c>
      <c r="K101" s="51">
        <f>IFERROR(IF(A101="","",I101/E101),"")</f>
        <v/>
      </c>
      <c r="L101" s="50" t="n"/>
      <c r="M101" s="50" t="n"/>
      <c r="N101" s="50" t="n"/>
      <c r="O101" s="51">
        <f>IFERROR(IF(A101="","",SUM(I101,L101,M101)-N101),"")</f>
        <v/>
      </c>
      <c r="P101" s="28" t="n"/>
      <c r="Q101" s="28" t="n"/>
      <c r="R101" s="28" t="n"/>
      <c r="S101" s="28" t="n"/>
      <c r="T101" s="28" t="n"/>
      <c r="U101" s="52" t="n"/>
      <c r="V101" s="50" t="n"/>
      <c r="W101" s="49">
        <f>IFERROR(IF(A101="","",V101/O101),"")</f>
        <v/>
      </c>
      <c r="X101" s="50" t="n"/>
      <c r="Y101" s="50" t="n"/>
      <c r="Z101" s="51">
        <f>IFERROR(IF(A101="","",Y101-X101),"")</f>
        <v/>
      </c>
      <c r="AA101" s="28" t="n"/>
      <c r="AB101" s="28" t="n"/>
      <c r="AC101" s="28" t="n"/>
      <c r="AD101" s="28" t="n"/>
      <c r="AE101" s="27" t="n"/>
    </row>
    <row r="102" ht="20" customHeight="1">
      <c r="A102" s="48" t="n"/>
      <c r="B102" s="27" t="n"/>
      <c r="C102" s="28" t="n"/>
      <c r="D102" s="28" t="n"/>
      <c r="E102" s="29">
        <f>IFERROR(IF(A102="","",MAX(0,C102-D102)),"")</f>
        <v/>
      </c>
      <c r="F102" s="28" t="n"/>
      <c r="G102" s="28" t="n"/>
      <c r="H102" s="49">
        <f>IFERROR(IF(A102="","",F102/E102),"")</f>
        <v/>
      </c>
      <c r="I102" s="50" t="n"/>
      <c r="J102" s="51">
        <f>IFERROR(IF(A102="","",I102/F102),"")</f>
        <v/>
      </c>
      <c r="K102" s="51">
        <f>IFERROR(IF(A102="","",I102/E102),"")</f>
        <v/>
      </c>
      <c r="L102" s="50" t="n"/>
      <c r="M102" s="50" t="n"/>
      <c r="N102" s="50" t="n"/>
      <c r="O102" s="51">
        <f>IFERROR(IF(A102="","",SUM(I102,L102,M102)-N102),"")</f>
        <v/>
      </c>
      <c r="P102" s="28" t="n"/>
      <c r="Q102" s="28" t="n"/>
      <c r="R102" s="28" t="n"/>
      <c r="S102" s="28" t="n"/>
      <c r="T102" s="28" t="n"/>
      <c r="U102" s="52" t="n"/>
      <c r="V102" s="50" t="n"/>
      <c r="W102" s="49">
        <f>IFERROR(IF(A102="","",V102/O102),"")</f>
        <v/>
      </c>
      <c r="X102" s="50" t="n"/>
      <c r="Y102" s="50" t="n"/>
      <c r="Z102" s="51">
        <f>IFERROR(IF(A102="","",Y102-X102),"")</f>
        <v/>
      </c>
      <c r="AA102" s="28" t="n"/>
      <c r="AB102" s="28" t="n"/>
      <c r="AC102" s="28" t="n"/>
      <c r="AD102" s="28" t="n"/>
      <c r="AE102" s="27" t="n"/>
    </row>
    <row r="103" ht="20" customHeight="1">
      <c r="A103" s="48" t="n"/>
      <c r="B103" s="27" t="n"/>
      <c r="C103" s="28" t="n"/>
      <c r="D103" s="28" t="n"/>
      <c r="E103" s="29">
        <f>IFERROR(IF(A103="","",MAX(0,C103-D103)),"")</f>
        <v/>
      </c>
      <c r="F103" s="28" t="n"/>
      <c r="G103" s="28" t="n"/>
      <c r="H103" s="49">
        <f>IFERROR(IF(A103="","",F103/E103),"")</f>
        <v/>
      </c>
      <c r="I103" s="50" t="n"/>
      <c r="J103" s="51">
        <f>IFERROR(IF(A103="","",I103/F103),"")</f>
        <v/>
      </c>
      <c r="K103" s="51">
        <f>IFERROR(IF(A103="","",I103/E103),"")</f>
        <v/>
      </c>
      <c r="L103" s="50" t="n"/>
      <c r="M103" s="50" t="n"/>
      <c r="N103" s="50" t="n"/>
      <c r="O103" s="51">
        <f>IFERROR(IF(A103="","",SUM(I103,L103,M103)-N103),"")</f>
        <v/>
      </c>
      <c r="P103" s="28" t="n"/>
      <c r="Q103" s="28" t="n"/>
      <c r="R103" s="28" t="n"/>
      <c r="S103" s="28" t="n"/>
      <c r="T103" s="28" t="n"/>
      <c r="U103" s="52" t="n"/>
      <c r="V103" s="50" t="n"/>
      <c r="W103" s="49">
        <f>IFERROR(IF(A103="","",V103/O103),"")</f>
        <v/>
      </c>
      <c r="X103" s="50" t="n"/>
      <c r="Y103" s="50" t="n"/>
      <c r="Z103" s="51">
        <f>IFERROR(IF(A103="","",Y103-X103),"")</f>
        <v/>
      </c>
      <c r="AA103" s="28" t="n"/>
      <c r="AB103" s="28" t="n"/>
      <c r="AC103" s="28" t="n"/>
      <c r="AD103" s="28" t="n"/>
      <c r="AE103" s="27" t="n"/>
    </row>
    <row r="104" ht="20" customHeight="1">
      <c r="A104" s="48" t="n"/>
      <c r="B104" s="27" t="n"/>
      <c r="C104" s="28" t="n"/>
      <c r="D104" s="28" t="n"/>
      <c r="E104" s="29">
        <f>IFERROR(IF(A104="","",MAX(0,C104-D104)),"")</f>
        <v/>
      </c>
      <c r="F104" s="28" t="n"/>
      <c r="G104" s="28" t="n"/>
      <c r="H104" s="49">
        <f>IFERROR(IF(A104="","",F104/E104),"")</f>
        <v/>
      </c>
      <c r="I104" s="50" t="n"/>
      <c r="J104" s="51">
        <f>IFERROR(IF(A104="","",I104/F104),"")</f>
        <v/>
      </c>
      <c r="K104" s="51">
        <f>IFERROR(IF(A104="","",I104/E104),"")</f>
        <v/>
      </c>
      <c r="L104" s="50" t="n"/>
      <c r="M104" s="50" t="n"/>
      <c r="N104" s="50" t="n"/>
      <c r="O104" s="51">
        <f>IFERROR(IF(A104="","",SUM(I104,L104,M104)-N104),"")</f>
        <v/>
      </c>
      <c r="P104" s="28" t="n"/>
      <c r="Q104" s="28" t="n"/>
      <c r="R104" s="28" t="n"/>
      <c r="S104" s="28" t="n"/>
      <c r="T104" s="28" t="n"/>
      <c r="U104" s="52" t="n"/>
      <c r="V104" s="50" t="n"/>
      <c r="W104" s="49">
        <f>IFERROR(IF(A104="","",V104/O104),"")</f>
        <v/>
      </c>
      <c r="X104" s="50" t="n"/>
      <c r="Y104" s="50" t="n"/>
      <c r="Z104" s="51">
        <f>IFERROR(IF(A104="","",Y104-X104),"")</f>
        <v/>
      </c>
      <c r="AA104" s="28" t="n"/>
      <c r="AB104" s="28" t="n"/>
      <c r="AC104" s="28" t="n"/>
      <c r="AD104" s="28" t="n"/>
      <c r="AE104" s="27" t="n"/>
    </row>
    <row r="105" ht="20" customHeight="1">
      <c r="A105" s="48" t="n"/>
      <c r="B105" s="27" t="n"/>
      <c r="C105" s="28" t="n"/>
      <c r="D105" s="28" t="n"/>
      <c r="E105" s="29">
        <f>IFERROR(IF(A105="","",MAX(0,C105-D105)),"")</f>
        <v/>
      </c>
      <c r="F105" s="28" t="n"/>
      <c r="G105" s="28" t="n"/>
      <c r="H105" s="49">
        <f>IFERROR(IF(A105="","",F105/E105),"")</f>
        <v/>
      </c>
      <c r="I105" s="50" t="n"/>
      <c r="J105" s="51">
        <f>IFERROR(IF(A105="","",I105/F105),"")</f>
        <v/>
      </c>
      <c r="K105" s="51">
        <f>IFERROR(IF(A105="","",I105/E105),"")</f>
        <v/>
      </c>
      <c r="L105" s="50" t="n"/>
      <c r="M105" s="50" t="n"/>
      <c r="N105" s="50" t="n"/>
      <c r="O105" s="51">
        <f>IFERROR(IF(A105="","",SUM(I105,L105,M105)-N105),"")</f>
        <v/>
      </c>
      <c r="P105" s="28" t="n"/>
      <c r="Q105" s="28" t="n"/>
      <c r="R105" s="28" t="n"/>
      <c r="S105" s="28" t="n"/>
      <c r="T105" s="28" t="n"/>
      <c r="U105" s="52" t="n"/>
      <c r="V105" s="50" t="n"/>
      <c r="W105" s="49">
        <f>IFERROR(IF(A105="","",V105/O105),"")</f>
        <v/>
      </c>
      <c r="X105" s="50" t="n"/>
      <c r="Y105" s="50" t="n"/>
      <c r="Z105" s="51">
        <f>IFERROR(IF(A105="","",Y105-X105),"")</f>
        <v/>
      </c>
      <c r="AA105" s="28" t="n"/>
      <c r="AB105" s="28" t="n"/>
      <c r="AC105" s="28" t="n"/>
      <c r="AD105" s="28" t="n"/>
      <c r="AE105" s="27" t="n"/>
    </row>
    <row r="106" ht="20" customHeight="1">
      <c r="A106" s="48" t="n"/>
      <c r="B106" s="27" t="n"/>
      <c r="C106" s="28" t="n"/>
      <c r="D106" s="28" t="n"/>
      <c r="E106" s="29">
        <f>IFERROR(IF(A106="","",MAX(0,C106-D106)),"")</f>
        <v/>
      </c>
      <c r="F106" s="28" t="n"/>
      <c r="G106" s="28" t="n"/>
      <c r="H106" s="49">
        <f>IFERROR(IF(A106="","",F106/E106),"")</f>
        <v/>
      </c>
      <c r="I106" s="50" t="n"/>
      <c r="J106" s="51">
        <f>IFERROR(IF(A106="","",I106/F106),"")</f>
        <v/>
      </c>
      <c r="K106" s="51">
        <f>IFERROR(IF(A106="","",I106/E106),"")</f>
        <v/>
      </c>
      <c r="L106" s="50" t="n"/>
      <c r="M106" s="50" t="n"/>
      <c r="N106" s="50" t="n"/>
      <c r="O106" s="51">
        <f>IFERROR(IF(A106="","",SUM(I106,L106,M106)-N106),"")</f>
        <v/>
      </c>
      <c r="P106" s="28" t="n"/>
      <c r="Q106" s="28" t="n"/>
      <c r="R106" s="28" t="n"/>
      <c r="S106" s="28" t="n"/>
      <c r="T106" s="28" t="n"/>
      <c r="U106" s="52" t="n"/>
      <c r="V106" s="50" t="n"/>
      <c r="W106" s="49">
        <f>IFERROR(IF(A106="","",V106/O106),"")</f>
        <v/>
      </c>
      <c r="X106" s="50" t="n"/>
      <c r="Y106" s="50" t="n"/>
      <c r="Z106" s="51">
        <f>IFERROR(IF(A106="","",Y106-X106),"")</f>
        <v/>
      </c>
      <c r="AA106" s="28" t="n"/>
      <c r="AB106" s="28" t="n"/>
      <c r="AC106" s="28" t="n"/>
      <c r="AD106" s="28" t="n"/>
      <c r="AE106" s="27" t="n"/>
    </row>
    <row r="107" ht="20" customHeight="1">
      <c r="A107" s="48" t="n"/>
      <c r="B107" s="27" t="n"/>
      <c r="C107" s="28" t="n"/>
      <c r="D107" s="28" t="n"/>
      <c r="E107" s="29">
        <f>IFERROR(IF(A107="","",MAX(0,C107-D107)),"")</f>
        <v/>
      </c>
      <c r="F107" s="28" t="n"/>
      <c r="G107" s="28" t="n"/>
      <c r="H107" s="49">
        <f>IFERROR(IF(A107="","",F107/E107),"")</f>
        <v/>
      </c>
      <c r="I107" s="50" t="n"/>
      <c r="J107" s="51">
        <f>IFERROR(IF(A107="","",I107/F107),"")</f>
        <v/>
      </c>
      <c r="K107" s="51">
        <f>IFERROR(IF(A107="","",I107/E107),"")</f>
        <v/>
      </c>
      <c r="L107" s="50" t="n"/>
      <c r="M107" s="50" t="n"/>
      <c r="N107" s="50" t="n"/>
      <c r="O107" s="51">
        <f>IFERROR(IF(A107="","",SUM(I107,L107,M107)-N107),"")</f>
        <v/>
      </c>
      <c r="P107" s="28" t="n"/>
      <c r="Q107" s="28" t="n"/>
      <c r="R107" s="28" t="n"/>
      <c r="S107" s="28" t="n"/>
      <c r="T107" s="28" t="n"/>
      <c r="U107" s="52" t="n"/>
      <c r="V107" s="50" t="n"/>
      <c r="W107" s="49">
        <f>IFERROR(IF(A107="","",V107/O107),"")</f>
        <v/>
      </c>
      <c r="X107" s="50" t="n"/>
      <c r="Y107" s="50" t="n"/>
      <c r="Z107" s="51">
        <f>IFERROR(IF(A107="","",Y107-X107),"")</f>
        <v/>
      </c>
      <c r="AA107" s="28" t="n"/>
      <c r="AB107" s="28" t="n"/>
      <c r="AC107" s="28" t="n"/>
      <c r="AD107" s="28" t="n"/>
      <c r="AE107" s="27" t="n"/>
    </row>
    <row r="108" ht="20" customHeight="1">
      <c r="A108" s="48" t="n"/>
      <c r="B108" s="27" t="n"/>
      <c r="C108" s="28" t="n"/>
      <c r="D108" s="28" t="n"/>
      <c r="E108" s="29">
        <f>IFERROR(IF(A108="","",MAX(0,C108-D108)),"")</f>
        <v/>
      </c>
      <c r="F108" s="28" t="n"/>
      <c r="G108" s="28" t="n"/>
      <c r="H108" s="49">
        <f>IFERROR(IF(A108="","",F108/E108),"")</f>
        <v/>
      </c>
      <c r="I108" s="50" t="n"/>
      <c r="J108" s="51">
        <f>IFERROR(IF(A108="","",I108/F108),"")</f>
        <v/>
      </c>
      <c r="K108" s="51">
        <f>IFERROR(IF(A108="","",I108/E108),"")</f>
        <v/>
      </c>
      <c r="L108" s="50" t="n"/>
      <c r="M108" s="50" t="n"/>
      <c r="N108" s="50" t="n"/>
      <c r="O108" s="51">
        <f>IFERROR(IF(A108="","",SUM(I108,L108,M108)-N108),"")</f>
        <v/>
      </c>
      <c r="P108" s="28" t="n"/>
      <c r="Q108" s="28" t="n"/>
      <c r="R108" s="28" t="n"/>
      <c r="S108" s="28" t="n"/>
      <c r="T108" s="28" t="n"/>
      <c r="U108" s="52" t="n"/>
      <c r="V108" s="50" t="n"/>
      <c r="W108" s="49">
        <f>IFERROR(IF(A108="","",V108/O108),"")</f>
        <v/>
      </c>
      <c r="X108" s="50" t="n"/>
      <c r="Y108" s="50" t="n"/>
      <c r="Z108" s="51">
        <f>IFERROR(IF(A108="","",Y108-X108),"")</f>
        <v/>
      </c>
      <c r="AA108" s="28" t="n"/>
      <c r="AB108" s="28" t="n"/>
      <c r="AC108" s="28" t="n"/>
      <c r="AD108" s="28" t="n"/>
      <c r="AE108" s="27" t="n"/>
    </row>
    <row r="109" ht="20" customHeight="1">
      <c r="A109" s="48" t="n"/>
      <c r="B109" s="27" t="n"/>
      <c r="C109" s="28" t="n"/>
      <c r="D109" s="28" t="n"/>
      <c r="E109" s="29">
        <f>IFERROR(IF(A109="","",MAX(0,C109-D109)),"")</f>
        <v/>
      </c>
      <c r="F109" s="28" t="n"/>
      <c r="G109" s="28" t="n"/>
      <c r="H109" s="49">
        <f>IFERROR(IF(A109="","",F109/E109),"")</f>
        <v/>
      </c>
      <c r="I109" s="50" t="n"/>
      <c r="J109" s="51">
        <f>IFERROR(IF(A109="","",I109/F109),"")</f>
        <v/>
      </c>
      <c r="K109" s="51">
        <f>IFERROR(IF(A109="","",I109/E109),"")</f>
        <v/>
      </c>
      <c r="L109" s="50" t="n"/>
      <c r="M109" s="50" t="n"/>
      <c r="N109" s="50" t="n"/>
      <c r="O109" s="51">
        <f>IFERROR(IF(A109="","",SUM(I109,L109,M109)-N109),"")</f>
        <v/>
      </c>
      <c r="P109" s="28" t="n"/>
      <c r="Q109" s="28" t="n"/>
      <c r="R109" s="28" t="n"/>
      <c r="S109" s="28" t="n"/>
      <c r="T109" s="28" t="n"/>
      <c r="U109" s="52" t="n"/>
      <c r="V109" s="50" t="n"/>
      <c r="W109" s="49">
        <f>IFERROR(IF(A109="","",V109/O109),"")</f>
        <v/>
      </c>
      <c r="X109" s="50" t="n"/>
      <c r="Y109" s="50" t="n"/>
      <c r="Z109" s="51">
        <f>IFERROR(IF(A109="","",Y109-X109),"")</f>
        <v/>
      </c>
      <c r="AA109" s="28" t="n"/>
      <c r="AB109" s="28" t="n"/>
      <c r="AC109" s="28" t="n"/>
      <c r="AD109" s="28" t="n"/>
      <c r="AE109" s="27" t="n"/>
    </row>
    <row r="110" ht="20" customHeight="1">
      <c r="A110" s="48" t="n"/>
      <c r="B110" s="27" t="n"/>
      <c r="C110" s="28" t="n"/>
      <c r="D110" s="28" t="n"/>
      <c r="E110" s="29">
        <f>IFERROR(IF(A110="","",MAX(0,C110-D110)),"")</f>
        <v/>
      </c>
      <c r="F110" s="28" t="n"/>
      <c r="G110" s="28" t="n"/>
      <c r="H110" s="49">
        <f>IFERROR(IF(A110="","",F110/E110),"")</f>
        <v/>
      </c>
      <c r="I110" s="50" t="n"/>
      <c r="J110" s="51">
        <f>IFERROR(IF(A110="","",I110/F110),"")</f>
        <v/>
      </c>
      <c r="K110" s="51">
        <f>IFERROR(IF(A110="","",I110/E110),"")</f>
        <v/>
      </c>
      <c r="L110" s="50" t="n"/>
      <c r="M110" s="50" t="n"/>
      <c r="N110" s="50" t="n"/>
      <c r="O110" s="51">
        <f>IFERROR(IF(A110="","",SUM(I110,L110,M110)-N110),"")</f>
        <v/>
      </c>
      <c r="P110" s="28" t="n"/>
      <c r="Q110" s="28" t="n"/>
      <c r="R110" s="28" t="n"/>
      <c r="S110" s="28" t="n"/>
      <c r="T110" s="28" t="n"/>
      <c r="U110" s="52" t="n"/>
      <c r="V110" s="50" t="n"/>
      <c r="W110" s="49">
        <f>IFERROR(IF(A110="","",V110/O110),"")</f>
        <v/>
      </c>
      <c r="X110" s="50" t="n"/>
      <c r="Y110" s="50" t="n"/>
      <c r="Z110" s="51">
        <f>IFERROR(IF(A110="","",Y110-X110),"")</f>
        <v/>
      </c>
      <c r="AA110" s="28" t="n"/>
      <c r="AB110" s="28" t="n"/>
      <c r="AC110" s="28" t="n"/>
      <c r="AD110" s="28" t="n"/>
      <c r="AE110" s="27" t="n"/>
    </row>
    <row r="111" ht="20" customHeight="1">
      <c r="A111" s="48" t="n"/>
      <c r="B111" s="27" t="n"/>
      <c r="C111" s="28" t="n"/>
      <c r="D111" s="28" t="n"/>
      <c r="E111" s="29">
        <f>IFERROR(IF(A111="","",MAX(0,C111-D111)),"")</f>
        <v/>
      </c>
      <c r="F111" s="28" t="n"/>
      <c r="G111" s="28" t="n"/>
      <c r="H111" s="49">
        <f>IFERROR(IF(A111="","",F111/E111),"")</f>
        <v/>
      </c>
      <c r="I111" s="50" t="n"/>
      <c r="J111" s="51">
        <f>IFERROR(IF(A111="","",I111/F111),"")</f>
        <v/>
      </c>
      <c r="K111" s="51">
        <f>IFERROR(IF(A111="","",I111/E111),"")</f>
        <v/>
      </c>
      <c r="L111" s="50" t="n"/>
      <c r="M111" s="50" t="n"/>
      <c r="N111" s="50" t="n"/>
      <c r="O111" s="51">
        <f>IFERROR(IF(A111="","",SUM(I111,L111,M111)-N111),"")</f>
        <v/>
      </c>
      <c r="P111" s="28" t="n"/>
      <c r="Q111" s="28" t="n"/>
      <c r="R111" s="28" t="n"/>
      <c r="S111" s="28" t="n"/>
      <c r="T111" s="28" t="n"/>
      <c r="U111" s="52" t="n"/>
      <c r="V111" s="50" t="n"/>
      <c r="W111" s="49">
        <f>IFERROR(IF(A111="","",V111/O111),"")</f>
        <v/>
      </c>
      <c r="X111" s="50" t="n"/>
      <c r="Y111" s="50" t="n"/>
      <c r="Z111" s="51">
        <f>IFERROR(IF(A111="","",Y111-X111),"")</f>
        <v/>
      </c>
      <c r="AA111" s="28" t="n"/>
      <c r="AB111" s="28" t="n"/>
      <c r="AC111" s="28" t="n"/>
      <c r="AD111" s="28" t="n"/>
      <c r="AE111" s="27" t="n"/>
    </row>
    <row r="112" ht="20" customHeight="1">
      <c r="A112" s="48" t="n"/>
      <c r="B112" s="27" t="n"/>
      <c r="C112" s="28" t="n"/>
      <c r="D112" s="28" t="n"/>
      <c r="E112" s="29">
        <f>IFERROR(IF(A112="","",MAX(0,C112-D112)),"")</f>
        <v/>
      </c>
      <c r="F112" s="28" t="n"/>
      <c r="G112" s="28" t="n"/>
      <c r="H112" s="49">
        <f>IFERROR(IF(A112="","",F112/E112),"")</f>
        <v/>
      </c>
      <c r="I112" s="50" t="n"/>
      <c r="J112" s="51">
        <f>IFERROR(IF(A112="","",I112/F112),"")</f>
        <v/>
      </c>
      <c r="K112" s="51">
        <f>IFERROR(IF(A112="","",I112/E112),"")</f>
        <v/>
      </c>
      <c r="L112" s="50" t="n"/>
      <c r="M112" s="50" t="n"/>
      <c r="N112" s="50" t="n"/>
      <c r="O112" s="51">
        <f>IFERROR(IF(A112="","",SUM(I112,L112,M112)-N112),"")</f>
        <v/>
      </c>
      <c r="P112" s="28" t="n"/>
      <c r="Q112" s="28" t="n"/>
      <c r="R112" s="28" t="n"/>
      <c r="S112" s="28" t="n"/>
      <c r="T112" s="28" t="n"/>
      <c r="U112" s="52" t="n"/>
      <c r="V112" s="50" t="n"/>
      <c r="W112" s="49">
        <f>IFERROR(IF(A112="","",V112/O112),"")</f>
        <v/>
      </c>
      <c r="X112" s="50" t="n"/>
      <c r="Y112" s="50" t="n"/>
      <c r="Z112" s="51">
        <f>IFERROR(IF(A112="","",Y112-X112),"")</f>
        <v/>
      </c>
      <c r="AA112" s="28" t="n"/>
      <c r="AB112" s="28" t="n"/>
      <c r="AC112" s="28" t="n"/>
      <c r="AD112" s="28" t="n"/>
      <c r="AE112" s="27" t="n"/>
    </row>
    <row r="113" ht="20" customHeight="1">
      <c r="A113" s="48" t="n"/>
      <c r="B113" s="27" t="n"/>
      <c r="C113" s="28" t="n"/>
      <c r="D113" s="28" t="n"/>
      <c r="E113" s="29">
        <f>IFERROR(IF(A113="","",MAX(0,C113-D113)),"")</f>
        <v/>
      </c>
      <c r="F113" s="28" t="n"/>
      <c r="G113" s="28" t="n"/>
      <c r="H113" s="49">
        <f>IFERROR(IF(A113="","",F113/E113),"")</f>
        <v/>
      </c>
      <c r="I113" s="50" t="n"/>
      <c r="J113" s="51">
        <f>IFERROR(IF(A113="","",I113/F113),"")</f>
        <v/>
      </c>
      <c r="K113" s="51">
        <f>IFERROR(IF(A113="","",I113/E113),"")</f>
        <v/>
      </c>
      <c r="L113" s="50" t="n"/>
      <c r="M113" s="50" t="n"/>
      <c r="N113" s="50" t="n"/>
      <c r="O113" s="51">
        <f>IFERROR(IF(A113="","",SUM(I113,L113,M113)-N113),"")</f>
        <v/>
      </c>
      <c r="P113" s="28" t="n"/>
      <c r="Q113" s="28" t="n"/>
      <c r="R113" s="28" t="n"/>
      <c r="S113" s="28" t="n"/>
      <c r="T113" s="28" t="n"/>
      <c r="U113" s="52" t="n"/>
      <c r="V113" s="50" t="n"/>
      <c r="W113" s="49">
        <f>IFERROR(IF(A113="","",V113/O113),"")</f>
        <v/>
      </c>
      <c r="X113" s="50" t="n"/>
      <c r="Y113" s="50" t="n"/>
      <c r="Z113" s="51">
        <f>IFERROR(IF(A113="","",Y113-X113),"")</f>
        <v/>
      </c>
      <c r="AA113" s="28" t="n"/>
      <c r="AB113" s="28" t="n"/>
      <c r="AC113" s="28" t="n"/>
      <c r="AD113" s="28" t="n"/>
      <c r="AE113" s="27" t="n"/>
    </row>
    <row r="114" ht="20" customHeight="1">
      <c r="A114" s="48" t="n"/>
      <c r="B114" s="27" t="n"/>
      <c r="C114" s="28" t="n"/>
      <c r="D114" s="28" t="n"/>
      <c r="E114" s="29">
        <f>IFERROR(IF(A114="","",MAX(0,C114-D114)),"")</f>
        <v/>
      </c>
      <c r="F114" s="28" t="n"/>
      <c r="G114" s="28" t="n"/>
      <c r="H114" s="49">
        <f>IFERROR(IF(A114="","",F114/E114),"")</f>
        <v/>
      </c>
      <c r="I114" s="50" t="n"/>
      <c r="J114" s="51">
        <f>IFERROR(IF(A114="","",I114/F114),"")</f>
        <v/>
      </c>
      <c r="K114" s="51">
        <f>IFERROR(IF(A114="","",I114/E114),"")</f>
        <v/>
      </c>
      <c r="L114" s="50" t="n"/>
      <c r="M114" s="50" t="n"/>
      <c r="N114" s="50" t="n"/>
      <c r="O114" s="51">
        <f>IFERROR(IF(A114="","",SUM(I114,L114,M114)-N114),"")</f>
        <v/>
      </c>
      <c r="P114" s="28" t="n"/>
      <c r="Q114" s="28" t="n"/>
      <c r="R114" s="28" t="n"/>
      <c r="S114" s="28" t="n"/>
      <c r="T114" s="28" t="n"/>
      <c r="U114" s="52" t="n"/>
      <c r="V114" s="50" t="n"/>
      <c r="W114" s="49">
        <f>IFERROR(IF(A114="","",V114/O114),"")</f>
        <v/>
      </c>
      <c r="X114" s="50" t="n"/>
      <c r="Y114" s="50" t="n"/>
      <c r="Z114" s="51">
        <f>IFERROR(IF(A114="","",Y114-X114),"")</f>
        <v/>
      </c>
      <c r="AA114" s="28" t="n"/>
      <c r="AB114" s="28" t="n"/>
      <c r="AC114" s="28" t="n"/>
      <c r="AD114" s="28" t="n"/>
      <c r="AE114" s="27" t="n"/>
    </row>
    <row r="115" ht="20" customHeight="1">
      <c r="A115" s="48" t="n"/>
      <c r="B115" s="27" t="n"/>
      <c r="C115" s="28" t="n"/>
      <c r="D115" s="28" t="n"/>
      <c r="E115" s="29">
        <f>IFERROR(IF(A115="","",MAX(0,C115-D115)),"")</f>
        <v/>
      </c>
      <c r="F115" s="28" t="n"/>
      <c r="G115" s="28" t="n"/>
      <c r="H115" s="49">
        <f>IFERROR(IF(A115="","",F115/E115),"")</f>
        <v/>
      </c>
      <c r="I115" s="50" t="n"/>
      <c r="J115" s="51">
        <f>IFERROR(IF(A115="","",I115/F115),"")</f>
        <v/>
      </c>
      <c r="K115" s="51">
        <f>IFERROR(IF(A115="","",I115/E115),"")</f>
        <v/>
      </c>
      <c r="L115" s="50" t="n"/>
      <c r="M115" s="50" t="n"/>
      <c r="N115" s="50" t="n"/>
      <c r="O115" s="51">
        <f>IFERROR(IF(A115="","",SUM(I115,L115,M115)-N115),"")</f>
        <v/>
      </c>
      <c r="P115" s="28" t="n"/>
      <c r="Q115" s="28" t="n"/>
      <c r="R115" s="28" t="n"/>
      <c r="S115" s="28" t="n"/>
      <c r="T115" s="28" t="n"/>
      <c r="U115" s="52" t="n"/>
      <c r="V115" s="50" t="n"/>
      <c r="W115" s="49">
        <f>IFERROR(IF(A115="","",V115/O115),"")</f>
        <v/>
      </c>
      <c r="X115" s="50" t="n"/>
      <c r="Y115" s="50" t="n"/>
      <c r="Z115" s="51">
        <f>IFERROR(IF(A115="","",Y115-X115),"")</f>
        <v/>
      </c>
      <c r="AA115" s="28" t="n"/>
      <c r="AB115" s="28" t="n"/>
      <c r="AC115" s="28" t="n"/>
      <c r="AD115" s="28" t="n"/>
      <c r="AE115" s="27" t="n"/>
    </row>
    <row r="116" ht="20" customHeight="1">
      <c r="A116" s="48" t="n"/>
      <c r="B116" s="27" t="n"/>
      <c r="C116" s="28" t="n"/>
      <c r="D116" s="28" t="n"/>
      <c r="E116" s="29">
        <f>IFERROR(IF(A116="","",MAX(0,C116-D116)),"")</f>
        <v/>
      </c>
      <c r="F116" s="28" t="n"/>
      <c r="G116" s="28" t="n"/>
      <c r="H116" s="49">
        <f>IFERROR(IF(A116="","",F116/E116),"")</f>
        <v/>
      </c>
      <c r="I116" s="50" t="n"/>
      <c r="J116" s="51">
        <f>IFERROR(IF(A116="","",I116/F116),"")</f>
        <v/>
      </c>
      <c r="K116" s="51">
        <f>IFERROR(IF(A116="","",I116/E116),"")</f>
        <v/>
      </c>
      <c r="L116" s="50" t="n"/>
      <c r="M116" s="50" t="n"/>
      <c r="N116" s="50" t="n"/>
      <c r="O116" s="51">
        <f>IFERROR(IF(A116="","",SUM(I116,L116,M116)-N116),"")</f>
        <v/>
      </c>
      <c r="P116" s="28" t="n"/>
      <c r="Q116" s="28" t="n"/>
      <c r="R116" s="28" t="n"/>
      <c r="S116" s="28" t="n"/>
      <c r="T116" s="28" t="n"/>
      <c r="U116" s="52" t="n"/>
      <c r="V116" s="50" t="n"/>
      <c r="W116" s="49">
        <f>IFERROR(IF(A116="","",V116/O116),"")</f>
        <v/>
      </c>
      <c r="X116" s="50" t="n"/>
      <c r="Y116" s="50" t="n"/>
      <c r="Z116" s="51">
        <f>IFERROR(IF(A116="","",Y116-X116),"")</f>
        <v/>
      </c>
      <c r="AA116" s="28" t="n"/>
      <c r="AB116" s="28" t="n"/>
      <c r="AC116" s="28" t="n"/>
      <c r="AD116" s="28" t="n"/>
      <c r="AE116" s="27" t="n"/>
    </row>
    <row r="117" ht="20" customHeight="1">
      <c r="A117" s="48" t="n"/>
      <c r="B117" s="27" t="n"/>
      <c r="C117" s="28" t="n"/>
      <c r="D117" s="28" t="n"/>
      <c r="E117" s="29">
        <f>IFERROR(IF(A117="","",MAX(0,C117-D117)),"")</f>
        <v/>
      </c>
      <c r="F117" s="28" t="n"/>
      <c r="G117" s="28" t="n"/>
      <c r="H117" s="49">
        <f>IFERROR(IF(A117="","",F117/E117),"")</f>
        <v/>
      </c>
      <c r="I117" s="50" t="n"/>
      <c r="J117" s="51">
        <f>IFERROR(IF(A117="","",I117/F117),"")</f>
        <v/>
      </c>
      <c r="K117" s="51">
        <f>IFERROR(IF(A117="","",I117/E117),"")</f>
        <v/>
      </c>
      <c r="L117" s="50" t="n"/>
      <c r="M117" s="50" t="n"/>
      <c r="N117" s="50" t="n"/>
      <c r="O117" s="51">
        <f>IFERROR(IF(A117="","",SUM(I117,L117,M117)-N117),"")</f>
        <v/>
      </c>
      <c r="P117" s="28" t="n"/>
      <c r="Q117" s="28" t="n"/>
      <c r="R117" s="28" t="n"/>
      <c r="S117" s="28" t="n"/>
      <c r="T117" s="28" t="n"/>
      <c r="U117" s="52" t="n"/>
      <c r="V117" s="50" t="n"/>
      <c r="W117" s="49">
        <f>IFERROR(IF(A117="","",V117/O117),"")</f>
        <v/>
      </c>
      <c r="X117" s="50" t="n"/>
      <c r="Y117" s="50" t="n"/>
      <c r="Z117" s="51">
        <f>IFERROR(IF(A117="","",Y117-X117),"")</f>
        <v/>
      </c>
      <c r="AA117" s="28" t="n"/>
      <c r="AB117" s="28" t="n"/>
      <c r="AC117" s="28" t="n"/>
      <c r="AD117" s="28" t="n"/>
      <c r="AE117" s="27" t="n"/>
    </row>
    <row r="118" ht="20" customHeight="1">
      <c r="A118" s="48" t="n"/>
      <c r="B118" s="27" t="n"/>
      <c r="C118" s="28" t="n"/>
      <c r="D118" s="28" t="n"/>
      <c r="E118" s="29">
        <f>IFERROR(IF(A118="","",MAX(0,C118-D118)),"")</f>
        <v/>
      </c>
      <c r="F118" s="28" t="n"/>
      <c r="G118" s="28" t="n"/>
      <c r="H118" s="49">
        <f>IFERROR(IF(A118="","",F118/E118),"")</f>
        <v/>
      </c>
      <c r="I118" s="50" t="n"/>
      <c r="J118" s="51">
        <f>IFERROR(IF(A118="","",I118/F118),"")</f>
        <v/>
      </c>
      <c r="K118" s="51">
        <f>IFERROR(IF(A118="","",I118/E118),"")</f>
        <v/>
      </c>
      <c r="L118" s="50" t="n"/>
      <c r="M118" s="50" t="n"/>
      <c r="N118" s="50" t="n"/>
      <c r="O118" s="51">
        <f>IFERROR(IF(A118="","",SUM(I118,L118,M118)-N118),"")</f>
        <v/>
      </c>
      <c r="P118" s="28" t="n"/>
      <c r="Q118" s="28" t="n"/>
      <c r="R118" s="28" t="n"/>
      <c r="S118" s="28" t="n"/>
      <c r="T118" s="28" t="n"/>
      <c r="U118" s="52" t="n"/>
      <c r="V118" s="50" t="n"/>
      <c r="W118" s="49">
        <f>IFERROR(IF(A118="","",V118/O118),"")</f>
        <v/>
      </c>
      <c r="X118" s="50" t="n"/>
      <c r="Y118" s="50" t="n"/>
      <c r="Z118" s="51">
        <f>IFERROR(IF(A118="","",Y118-X118),"")</f>
        <v/>
      </c>
      <c r="AA118" s="28" t="n"/>
      <c r="AB118" s="28" t="n"/>
      <c r="AC118" s="28" t="n"/>
      <c r="AD118" s="28" t="n"/>
      <c r="AE118" s="27" t="n"/>
    </row>
    <row r="119" ht="20" customHeight="1">
      <c r="A119" s="48" t="n"/>
      <c r="B119" s="27" t="n"/>
      <c r="C119" s="28" t="n"/>
      <c r="D119" s="28" t="n"/>
      <c r="E119" s="29">
        <f>IFERROR(IF(A119="","",MAX(0,C119-D119)),"")</f>
        <v/>
      </c>
      <c r="F119" s="28" t="n"/>
      <c r="G119" s="28" t="n"/>
      <c r="H119" s="49">
        <f>IFERROR(IF(A119="","",F119/E119),"")</f>
        <v/>
      </c>
      <c r="I119" s="50" t="n"/>
      <c r="J119" s="51">
        <f>IFERROR(IF(A119="","",I119/F119),"")</f>
        <v/>
      </c>
      <c r="K119" s="51">
        <f>IFERROR(IF(A119="","",I119/E119),"")</f>
        <v/>
      </c>
      <c r="L119" s="50" t="n"/>
      <c r="M119" s="50" t="n"/>
      <c r="N119" s="50" t="n"/>
      <c r="O119" s="51">
        <f>IFERROR(IF(A119="","",SUM(I119,L119,M119)-N119),"")</f>
        <v/>
      </c>
      <c r="P119" s="28" t="n"/>
      <c r="Q119" s="28" t="n"/>
      <c r="R119" s="28" t="n"/>
      <c r="S119" s="28" t="n"/>
      <c r="T119" s="28" t="n"/>
      <c r="U119" s="52" t="n"/>
      <c r="V119" s="50" t="n"/>
      <c r="W119" s="49">
        <f>IFERROR(IF(A119="","",V119/O119),"")</f>
        <v/>
      </c>
      <c r="X119" s="50" t="n"/>
      <c r="Y119" s="50" t="n"/>
      <c r="Z119" s="51">
        <f>IFERROR(IF(A119="","",Y119-X119),"")</f>
        <v/>
      </c>
      <c r="AA119" s="28" t="n"/>
      <c r="AB119" s="28" t="n"/>
      <c r="AC119" s="28" t="n"/>
      <c r="AD119" s="28" t="n"/>
      <c r="AE119" s="27" t="n"/>
    </row>
    <row r="120" ht="20" customHeight="1">
      <c r="A120" s="48" t="n"/>
      <c r="B120" s="27" t="n"/>
      <c r="C120" s="28" t="n"/>
      <c r="D120" s="28" t="n"/>
      <c r="E120" s="29">
        <f>IFERROR(IF(A120="","",MAX(0,C120-D120)),"")</f>
        <v/>
      </c>
      <c r="F120" s="28" t="n"/>
      <c r="G120" s="28" t="n"/>
      <c r="H120" s="49">
        <f>IFERROR(IF(A120="","",F120/E120),"")</f>
        <v/>
      </c>
      <c r="I120" s="50" t="n"/>
      <c r="J120" s="51">
        <f>IFERROR(IF(A120="","",I120/F120),"")</f>
        <v/>
      </c>
      <c r="K120" s="51">
        <f>IFERROR(IF(A120="","",I120/E120),"")</f>
        <v/>
      </c>
      <c r="L120" s="50" t="n"/>
      <c r="M120" s="50" t="n"/>
      <c r="N120" s="50" t="n"/>
      <c r="O120" s="51">
        <f>IFERROR(IF(A120="","",SUM(I120,L120,M120)-N120),"")</f>
        <v/>
      </c>
      <c r="P120" s="28" t="n"/>
      <c r="Q120" s="28" t="n"/>
      <c r="R120" s="28" t="n"/>
      <c r="S120" s="28" t="n"/>
      <c r="T120" s="28" t="n"/>
      <c r="U120" s="52" t="n"/>
      <c r="V120" s="50" t="n"/>
      <c r="W120" s="49">
        <f>IFERROR(IF(A120="","",V120/O120),"")</f>
        <v/>
      </c>
      <c r="X120" s="50" t="n"/>
      <c r="Y120" s="50" t="n"/>
      <c r="Z120" s="51">
        <f>IFERROR(IF(A120="","",Y120-X120),"")</f>
        <v/>
      </c>
      <c r="AA120" s="28" t="n"/>
      <c r="AB120" s="28" t="n"/>
      <c r="AC120" s="28" t="n"/>
      <c r="AD120" s="28" t="n"/>
      <c r="AE120" s="27" t="n"/>
    </row>
    <row r="121" ht="20" customHeight="1">
      <c r="A121" s="48" t="n"/>
      <c r="B121" s="27" t="n"/>
      <c r="C121" s="28" t="n"/>
      <c r="D121" s="28" t="n"/>
      <c r="E121" s="29">
        <f>IFERROR(IF(A121="","",MAX(0,C121-D121)),"")</f>
        <v/>
      </c>
      <c r="F121" s="28" t="n"/>
      <c r="G121" s="28" t="n"/>
      <c r="H121" s="49">
        <f>IFERROR(IF(A121="","",F121/E121),"")</f>
        <v/>
      </c>
      <c r="I121" s="50" t="n"/>
      <c r="J121" s="51">
        <f>IFERROR(IF(A121="","",I121/F121),"")</f>
        <v/>
      </c>
      <c r="K121" s="51">
        <f>IFERROR(IF(A121="","",I121/E121),"")</f>
        <v/>
      </c>
      <c r="L121" s="50" t="n"/>
      <c r="M121" s="50" t="n"/>
      <c r="N121" s="50" t="n"/>
      <c r="O121" s="51">
        <f>IFERROR(IF(A121="","",SUM(I121,L121,M121)-N121),"")</f>
        <v/>
      </c>
      <c r="P121" s="28" t="n"/>
      <c r="Q121" s="28" t="n"/>
      <c r="R121" s="28" t="n"/>
      <c r="S121" s="28" t="n"/>
      <c r="T121" s="28" t="n"/>
      <c r="U121" s="52" t="n"/>
      <c r="V121" s="50" t="n"/>
      <c r="W121" s="49">
        <f>IFERROR(IF(A121="","",V121/O121),"")</f>
        <v/>
      </c>
      <c r="X121" s="50" t="n"/>
      <c r="Y121" s="50" t="n"/>
      <c r="Z121" s="51">
        <f>IFERROR(IF(A121="","",Y121-X121),"")</f>
        <v/>
      </c>
      <c r="AA121" s="28" t="n"/>
      <c r="AB121" s="28" t="n"/>
      <c r="AC121" s="28" t="n"/>
      <c r="AD121" s="28" t="n"/>
      <c r="AE121" s="27" t="n"/>
    </row>
    <row r="122" ht="20" customHeight="1">
      <c r="A122" s="48" t="n"/>
      <c r="B122" s="27" t="n"/>
      <c r="C122" s="28" t="n"/>
      <c r="D122" s="28" t="n"/>
      <c r="E122" s="29">
        <f>IFERROR(IF(A122="","",MAX(0,C122-D122)),"")</f>
        <v/>
      </c>
      <c r="F122" s="28" t="n"/>
      <c r="G122" s="28" t="n"/>
      <c r="H122" s="49">
        <f>IFERROR(IF(A122="","",F122/E122),"")</f>
        <v/>
      </c>
      <c r="I122" s="50" t="n"/>
      <c r="J122" s="51">
        <f>IFERROR(IF(A122="","",I122/F122),"")</f>
        <v/>
      </c>
      <c r="K122" s="51">
        <f>IFERROR(IF(A122="","",I122/E122),"")</f>
        <v/>
      </c>
      <c r="L122" s="50" t="n"/>
      <c r="M122" s="50" t="n"/>
      <c r="N122" s="50" t="n"/>
      <c r="O122" s="51">
        <f>IFERROR(IF(A122="","",SUM(I122,L122,M122)-N122),"")</f>
        <v/>
      </c>
      <c r="P122" s="28" t="n"/>
      <c r="Q122" s="28" t="n"/>
      <c r="R122" s="28" t="n"/>
      <c r="S122" s="28" t="n"/>
      <c r="T122" s="28" t="n"/>
      <c r="U122" s="52" t="n"/>
      <c r="V122" s="50" t="n"/>
      <c r="W122" s="49">
        <f>IFERROR(IF(A122="","",V122/O122),"")</f>
        <v/>
      </c>
      <c r="X122" s="50" t="n"/>
      <c r="Y122" s="50" t="n"/>
      <c r="Z122" s="51">
        <f>IFERROR(IF(A122="","",Y122-X122),"")</f>
        <v/>
      </c>
      <c r="AA122" s="28" t="n"/>
      <c r="AB122" s="28" t="n"/>
      <c r="AC122" s="28" t="n"/>
      <c r="AD122" s="28" t="n"/>
      <c r="AE122" s="27" t="n"/>
    </row>
    <row r="123" ht="20" customHeight="1">
      <c r="A123" s="48" t="n"/>
      <c r="B123" s="27" t="n"/>
      <c r="C123" s="28" t="n"/>
      <c r="D123" s="28" t="n"/>
      <c r="E123" s="29">
        <f>IFERROR(IF(A123="","",MAX(0,C123-D123)),"")</f>
        <v/>
      </c>
      <c r="F123" s="28" t="n"/>
      <c r="G123" s="28" t="n"/>
      <c r="H123" s="49">
        <f>IFERROR(IF(A123="","",F123/E123),"")</f>
        <v/>
      </c>
      <c r="I123" s="50" t="n"/>
      <c r="J123" s="51">
        <f>IFERROR(IF(A123="","",I123/F123),"")</f>
        <v/>
      </c>
      <c r="K123" s="51">
        <f>IFERROR(IF(A123="","",I123/E123),"")</f>
        <v/>
      </c>
      <c r="L123" s="50" t="n"/>
      <c r="M123" s="50" t="n"/>
      <c r="N123" s="50" t="n"/>
      <c r="O123" s="51">
        <f>IFERROR(IF(A123="","",SUM(I123,L123,M123)-N123),"")</f>
        <v/>
      </c>
      <c r="P123" s="28" t="n"/>
      <c r="Q123" s="28" t="n"/>
      <c r="R123" s="28" t="n"/>
      <c r="S123" s="28" t="n"/>
      <c r="T123" s="28" t="n"/>
      <c r="U123" s="52" t="n"/>
      <c r="V123" s="50" t="n"/>
      <c r="W123" s="49">
        <f>IFERROR(IF(A123="","",V123/O123),"")</f>
        <v/>
      </c>
      <c r="X123" s="50" t="n"/>
      <c r="Y123" s="50" t="n"/>
      <c r="Z123" s="51">
        <f>IFERROR(IF(A123="","",Y123-X123),"")</f>
        <v/>
      </c>
      <c r="AA123" s="28" t="n"/>
      <c r="AB123" s="28" t="n"/>
      <c r="AC123" s="28" t="n"/>
      <c r="AD123" s="28" t="n"/>
      <c r="AE123" s="27" t="n"/>
    </row>
    <row r="124" ht="20" customHeight="1">
      <c r="A124" s="48" t="n"/>
      <c r="B124" s="27" t="n"/>
      <c r="C124" s="28" t="n"/>
      <c r="D124" s="28" t="n"/>
      <c r="E124" s="29">
        <f>IFERROR(IF(A124="","",MAX(0,C124-D124)),"")</f>
        <v/>
      </c>
      <c r="F124" s="28" t="n"/>
      <c r="G124" s="28" t="n"/>
      <c r="H124" s="49">
        <f>IFERROR(IF(A124="","",F124/E124),"")</f>
        <v/>
      </c>
      <c r="I124" s="50" t="n"/>
      <c r="J124" s="51">
        <f>IFERROR(IF(A124="","",I124/F124),"")</f>
        <v/>
      </c>
      <c r="K124" s="51">
        <f>IFERROR(IF(A124="","",I124/E124),"")</f>
        <v/>
      </c>
      <c r="L124" s="50" t="n"/>
      <c r="M124" s="50" t="n"/>
      <c r="N124" s="50" t="n"/>
      <c r="O124" s="51">
        <f>IFERROR(IF(A124="","",SUM(I124,L124,M124)-N124),"")</f>
        <v/>
      </c>
      <c r="P124" s="28" t="n"/>
      <c r="Q124" s="28" t="n"/>
      <c r="R124" s="28" t="n"/>
      <c r="S124" s="28" t="n"/>
      <c r="T124" s="28" t="n"/>
      <c r="U124" s="52" t="n"/>
      <c r="V124" s="50" t="n"/>
      <c r="W124" s="49">
        <f>IFERROR(IF(A124="","",V124/O124),"")</f>
        <v/>
      </c>
      <c r="X124" s="50" t="n"/>
      <c r="Y124" s="50" t="n"/>
      <c r="Z124" s="51">
        <f>IFERROR(IF(A124="","",Y124-X124),"")</f>
        <v/>
      </c>
      <c r="AA124" s="28" t="n"/>
      <c r="AB124" s="28" t="n"/>
      <c r="AC124" s="28" t="n"/>
      <c r="AD124" s="28" t="n"/>
      <c r="AE124" s="27" t="n"/>
    </row>
  </sheetData>
  <autoFilter ref="A4:AE124"/>
  <mergeCells count="2">
    <mergeCell ref="A1:AE1"/>
    <mergeCell ref="A2:AE2"/>
  </mergeCells>
  <conditionalFormatting sqref="A5:A124">
    <cfRule type="expression" priority="1" dxfId="1">
      <formula>AND(A5&lt;&gt;"",COUNTIF($A$5:$A$124,A5)&gt;1)</formula>
    </cfRule>
  </conditionalFormatting>
  <conditionalFormatting sqref="F5:F124">
    <cfRule type="expression" priority="2" dxfId="1">
      <formula>AND($A5&lt;&gt;"",$F5&gt;$E5)</formula>
    </cfRule>
  </conditionalFormatting>
  <conditionalFormatting sqref="D5:D124">
    <cfRule type="expression" priority="3" dxfId="1">
      <formula>AND($A5&lt;&gt;"",$D5&gt;$C5)</formula>
    </cfRule>
  </conditionalFormatting>
  <conditionalFormatting sqref="G5:G124">
    <cfRule type="expression" priority="4" dxfId="2">
      <formula>AND($A5&lt;&gt;"",$G5&gt;$F5)</formula>
    </cfRule>
  </conditionalFormatting>
  <conditionalFormatting sqref="Z5:Z124">
    <cfRule type="expression" priority="5" dxfId="1">
      <formula>AND($A5&lt;&gt;"",MAX($Z5,-$Z5)&gt;Dashboard!$B$6)</formula>
    </cfRule>
  </conditionalFormatting>
  <conditionalFormatting sqref="W5:W124">
    <cfRule type="expression" priority="6" dxfId="1">
      <formula>AND($A5&lt;&gt;"",$W5&gt;Dashboard!$B$5)</formula>
    </cfRule>
  </conditionalFormatting>
  <conditionalFormatting sqref="H5:H124">
    <cfRule type="expression" priority="7" dxfId="2">
      <formula>AND($A5&lt;&gt;"",$H5&lt;Dashboard!$B$3)</formula>
    </cfRule>
  </conditionalFormatting>
  <conditionalFormatting sqref="J5:J124">
    <cfRule type="expression" priority="8" dxfId="2">
      <formula>AND($A5&lt;&gt;"",$J5&lt;Dashboard!$B$4)</formula>
    </cfRule>
  </conditionalFormatting>
  <conditionalFormatting sqref="AD5:AD124">
    <cfRule type="expression" priority="9" dxfId="1">
      <formula>AND($A5&lt;&gt;"",$AD5="")</formula>
    </cfRule>
  </conditionalFormatting>
  <dataValidations count="5">
    <dataValidation sqref="A5:A124" showDropDown="0" showInputMessage="0" showErrorMessage="1" allowBlank="0" error="Enter a date from 1/1/2026 through 12/31/2030." type="date" errorStyle="stop" operator="between">
      <formula1>DATE(2026,1,1)</formula1>
      <formula2>DATE(2030,12,31)</formula2>
    </dataValidation>
    <dataValidation sqref="C5:C124" showDropDown="0" showInputMessage="0" showErrorMessage="1" allowBlank="0" error="Enter a whole number from 1 through 5,000." type="whole" errorStyle="stop" operator="between">
      <formula1>1</formula1>
      <formula2>5000</formula2>
    </dataValidation>
    <dataValidation sqref="D5:D124 F5:G124 P5:T124 AA5:AC124" showDropDown="0" showInputMessage="0" showErrorMessage="1" allowBlank="0" error="Enter a whole number greater than or equal to zero." type="whole" errorStyle="stop" operator="greaterThanOrEqual">
      <formula1>0</formula1>
    </dataValidation>
    <dataValidation sqref="I5:I124 L5:N124 U5:V124 X5:Y124" showDropDown="0" showInputMessage="0" showErrorMessage="1" allowBlank="0" error="Enter a number greater than or equal to zero." type="decimal" errorStyle="stop" operator="greaterThanOrEqual">
      <formula1>0</formula1>
    </dataValidation>
    <dataValidation sqref="AD5:AD124" showDropDown="0" showInputMessage="0" showErrorMessage="1" allowBlank="0" error="Select Draft, Submitted, Reviewed, or Final." type="list" errorStyle="stop">
      <formula1>"Draft,Submitted,Reviewed,Final"</formula1>
    </dataValidation>
  </dataValidations>
  <pageMargins left="0.25" right="0.25" top="0.5" bottom="0.5" header="0.2" footer="0.2"/>
  <pageSetup orientation="landscape" fitToHeight="0" fitToWidth="1"/>
  <headerFooter>
    <oddHeader>&amp;C&amp;"Calibri,Bold"&amp;10 &amp;A</oddHeader>
    <oddFooter/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R124"/>
  <sheetViews>
    <sheetView showGridLines="0" zoomScale="70" zoomScaleNormal="7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3" customWidth="1" min="3" max="3"/>
    <col width="21" customWidth="1" min="4" max="4"/>
    <col width="12" customWidth="1" min="5" max="5"/>
    <col width="15" customWidth="1" min="6" max="6"/>
    <col width="17" customWidth="1" min="7" max="7"/>
    <col width="25" customWidth="1" min="8" max="8"/>
    <col width="38" customWidth="1" min="9" max="9"/>
    <col width="42" customWidth="1" min="10" max="10"/>
    <col width="19" customWidth="1" min="11" max="11"/>
    <col width="18" customWidth="1" min="12" max="12"/>
    <col width="16" customWidth="1" min="13" max="13"/>
    <col width="12" customWidth="1" min="14" max="14"/>
    <col width="17" customWidth="1" min="15" max="15"/>
    <col width="15" customWidth="1" min="16" max="16"/>
    <col width="17" customWidth="1" min="17" max="17"/>
    <col width="45" customWidth="1" min="18" max="18"/>
  </cols>
  <sheetData>
    <row r="1">
      <c r="A1" s="1" t="inlineStr">
        <is>
          <t>Incident and Follow-Up Log</t>
        </is>
      </c>
    </row>
    <row r="2">
      <c r="A2" s="34" t="inlineStr">
        <is>
          <t>Record operational incidents and follow-up actions. Follow property procedures for emergencies and any separate required reporting.</t>
        </is>
      </c>
    </row>
    <row r="4">
      <c r="A4" s="25" t="inlineStr">
        <is>
          <t>Incident ID</t>
        </is>
      </c>
      <c r="B4" s="25" t="inlineStr">
        <is>
          <t>Reported Date</t>
        </is>
      </c>
      <c r="C4" s="25" t="inlineStr">
        <is>
          <t>Reported Time</t>
        </is>
      </c>
      <c r="D4" s="25" t="inlineStr">
        <is>
          <t>Incident Category</t>
        </is>
      </c>
      <c r="E4" s="25" t="inlineStr">
        <is>
          <t>Priority</t>
        </is>
      </c>
      <c r="F4" s="25" t="inlineStr">
        <is>
          <t>Status</t>
        </is>
      </c>
      <c r="G4" s="25" t="inlineStr">
        <is>
          <t>Property Area</t>
        </is>
      </c>
      <c r="H4" s="25" t="inlineStr">
        <is>
          <t>Room or Location</t>
        </is>
      </c>
      <c r="I4" s="25" t="inlineStr">
        <is>
          <t>Summary</t>
        </is>
      </c>
      <c r="J4" s="25" t="inlineStr">
        <is>
          <t>Immediate Action</t>
        </is>
      </c>
      <c r="K4" s="25" t="inlineStr">
        <is>
          <t>Action Owner</t>
        </is>
      </c>
      <c r="L4" s="25" t="inlineStr">
        <is>
          <t>Follow-Up Due Date</t>
        </is>
      </c>
      <c r="M4" s="25" t="inlineStr">
        <is>
          <t>Resolved Date</t>
        </is>
      </c>
      <c r="N4" s="25" t="inlineStr">
        <is>
          <t>Days Open</t>
        </is>
      </c>
      <c r="O4" s="25" t="inlineStr">
        <is>
          <t>Follow-Up Status</t>
        </is>
      </c>
      <c r="P4" s="25" t="inlineStr">
        <is>
          <t>Estimated Cost</t>
        </is>
      </c>
      <c r="Q4" s="25" t="inlineStr">
        <is>
          <t>Manager Review</t>
        </is>
      </c>
      <c r="R4" s="25" t="inlineStr">
        <is>
          <t>Additional Notes</t>
        </is>
      </c>
    </row>
    <row r="5" ht="42" customHeight="1">
      <c r="A5" s="28" t="inlineStr">
        <is>
          <t>INC-2026-001</t>
        </is>
      </c>
      <c r="B5" s="48" t="n">
        <v>46023</v>
      </c>
      <c r="C5" s="35" t="n">
        <v>0.34375</v>
      </c>
      <c r="D5" s="28" t="inlineStr">
        <is>
          <t>Maintenance</t>
        </is>
      </c>
      <c r="E5" s="28" t="inlineStr">
        <is>
          <t>High</t>
        </is>
      </c>
      <c r="F5" s="28" t="inlineStr">
        <is>
          <t>Resolved</t>
        </is>
      </c>
      <c r="G5" s="28" t="inlineStr">
        <is>
          <t>Guest Room</t>
        </is>
      </c>
      <c r="H5" s="27" t="inlineStr">
        <is>
          <t>Room 314</t>
        </is>
      </c>
      <c r="I5" s="27" t="inlineStr">
        <is>
          <t>Guest reported no heat.</t>
        </is>
      </c>
      <c r="J5" s="27" t="inlineStr">
        <is>
          <t>Moved guest and reset the room unit.</t>
        </is>
      </c>
      <c r="K5" s="28" t="inlineStr">
        <is>
          <t>Chris Miller</t>
        </is>
      </c>
      <c r="L5" s="48" t="n">
        <v>46023</v>
      </c>
      <c r="M5" s="48" t="n">
        <v>46023</v>
      </c>
      <c r="N5" s="29">
        <f>IFERROR(IF(B5="","",IF(M5&lt;&gt;"",MAX(0,M5-B5),MAX(0,TODAY()-B5))),"")</f>
        <v/>
      </c>
      <c r="O5" s="29">
        <f>IFERROR(IF(B5="","",IF(OR(F5="Resolved",F5="Closed"),"Completed",IF(L5="","No Due Date",IF(L5&lt;TODAY(),"Overdue",IF(L5=TODAY(),"Due Today","Open"))))),"")</f>
        <v/>
      </c>
      <c r="P5" s="50" t="n">
        <v>185</v>
      </c>
      <c r="Q5" s="28" t="inlineStr">
        <is>
          <t>Reviewed</t>
        </is>
      </c>
      <c r="R5" s="27" t="inlineStr">
        <is>
          <t>Unit returned to service after testing.</t>
        </is>
      </c>
    </row>
    <row r="6" ht="42" customHeight="1">
      <c r="A6" s="28" t="inlineStr">
        <is>
          <t>INC-2026-002</t>
        </is>
      </c>
      <c r="B6" s="48" t="n">
        <v>46025</v>
      </c>
      <c r="C6" s="35" t="n">
        <v>0.9861111111111112</v>
      </c>
      <c r="D6" s="28" t="inlineStr">
        <is>
          <t>Guest Service</t>
        </is>
      </c>
      <c r="E6" s="28" t="inlineStr">
        <is>
          <t>Medium</t>
        </is>
      </c>
      <c r="F6" s="28" t="inlineStr">
        <is>
          <t>Closed</t>
        </is>
      </c>
      <c r="G6" s="28" t="inlineStr">
        <is>
          <t>Guest Floor</t>
        </is>
      </c>
      <c r="H6" s="27" t="inlineStr">
        <is>
          <t>Sixth-floor elevator lobby</t>
        </is>
      </c>
      <c r="I6" s="27" t="inlineStr">
        <is>
          <t>Multiple guests reported excessive noise.</t>
        </is>
      </c>
      <c r="J6" s="27" t="inlineStr">
        <is>
          <t>Security completed a floor check and contacted the group leader.</t>
        </is>
      </c>
      <c r="K6" s="28" t="inlineStr">
        <is>
          <t>Dana Wilson</t>
        </is>
      </c>
      <c r="L6" s="48" t="n">
        <v>46026</v>
      </c>
      <c r="M6" s="48" t="n">
        <v>46026</v>
      </c>
      <c r="N6" s="29">
        <f>IFERROR(IF(B6="","",IF(M6&lt;&gt;"",MAX(0,M6-B6),MAX(0,TODAY()-B6))),"")</f>
        <v/>
      </c>
      <c r="O6" s="29">
        <f>IFERROR(IF(B6="","",IF(OR(F6="Resolved",F6="Closed"),"Completed",IF(L6="","No Due Date",IF(L6&lt;TODAY(),"Overdue",IF(L6=TODAY(),"Due Today","Open"))))),"")</f>
        <v/>
      </c>
      <c r="P6" s="50" t="n">
        <v>0</v>
      </c>
      <c r="Q6" s="28" t="inlineStr">
        <is>
          <t>Reviewed</t>
        </is>
      </c>
      <c r="R6" s="27" t="inlineStr">
        <is>
          <t>No additional calls were received.</t>
        </is>
      </c>
    </row>
    <row r="7" ht="42" customHeight="1">
      <c r="A7" s="28" t="inlineStr">
        <is>
          <t>INC-2026-003</t>
        </is>
      </c>
      <c r="B7" s="48" t="n">
        <v>46027</v>
      </c>
      <c r="C7" s="35" t="n">
        <v>0.2638888888888889</v>
      </c>
      <c r="D7" s="28" t="inlineStr">
        <is>
          <t>Food and Beverage</t>
        </is>
      </c>
      <c r="E7" s="28" t="inlineStr">
        <is>
          <t>Low</t>
        </is>
      </c>
      <c r="F7" s="28" t="inlineStr">
        <is>
          <t>Resolved</t>
        </is>
      </c>
      <c r="G7" s="28" t="inlineStr">
        <is>
          <t>Restaurant</t>
        </is>
      </c>
      <c r="H7" s="27" t="inlineStr">
        <is>
          <t>Breakfast buffet</t>
        </is>
      </c>
      <c r="I7" s="27" t="inlineStr">
        <is>
          <t>Coffee brewer stopped heating.</t>
        </is>
      </c>
      <c r="J7" s="27" t="inlineStr">
        <is>
          <t>Backup brewer was placed in service.</t>
        </is>
      </c>
      <c r="K7" s="28" t="inlineStr">
        <is>
          <t>Riley Moore</t>
        </is>
      </c>
      <c r="L7" s="48" t="n">
        <v>46028</v>
      </c>
      <c r="M7" s="48" t="n">
        <v>46027</v>
      </c>
      <c r="N7" s="29">
        <f>IFERROR(IF(B7="","",IF(M7&lt;&gt;"",MAX(0,M7-B7),MAX(0,TODAY()-B7))),"")</f>
        <v/>
      </c>
      <c r="O7" s="29">
        <f>IFERROR(IF(B7="","",IF(OR(F7="Resolved",F7="Closed"),"Completed",IF(L7="","No Due Date",IF(L7&lt;TODAY(),"Overdue",IF(L7=TODAY(),"Due Today","Open"))))),"")</f>
        <v/>
      </c>
      <c r="P7" s="50" t="n">
        <v>240</v>
      </c>
      <c r="Q7" s="28" t="inlineStr">
        <is>
          <t>Reviewed</t>
        </is>
      </c>
      <c r="R7" s="27" t="inlineStr">
        <is>
          <t>Vendor service was scheduled.</t>
        </is>
      </c>
    </row>
    <row r="8" ht="42" customHeight="1">
      <c r="A8" s="28" t="inlineStr">
        <is>
          <t>INC-2026-004</t>
        </is>
      </c>
      <c r="B8" s="48" t="n">
        <v>46028</v>
      </c>
      <c r="C8" s="35" t="n">
        <v>0.6076388888888888</v>
      </c>
      <c r="D8" s="28" t="inlineStr">
        <is>
          <t>Maintenance</t>
        </is>
      </c>
      <c r="E8" s="28" t="inlineStr">
        <is>
          <t>High</t>
        </is>
      </c>
      <c r="F8" s="28" t="inlineStr">
        <is>
          <t>In Progress</t>
        </is>
      </c>
      <c r="G8" s="28" t="inlineStr">
        <is>
          <t>Guest Room</t>
        </is>
      </c>
      <c r="H8" s="27" t="inlineStr">
        <is>
          <t>Rooms 221 and 223</t>
        </is>
      </c>
      <c r="I8" s="27" t="inlineStr">
        <is>
          <t>Plumbing leak affected two adjacent rooms.</t>
        </is>
      </c>
      <c r="J8" s="27" t="inlineStr">
        <is>
          <t>Rooms were placed out of order and water was isolated.</t>
        </is>
      </c>
      <c r="K8" s="28" t="inlineStr">
        <is>
          <t>Chris Miller</t>
        </is>
      </c>
      <c r="L8" s="48" t="n">
        <v>46033</v>
      </c>
      <c r="M8" s="48" t="n"/>
      <c r="N8" s="29">
        <f>IFERROR(IF(B8="","",IF(M8&lt;&gt;"",MAX(0,M8-B8),MAX(0,TODAY()-B8))),"")</f>
        <v/>
      </c>
      <c r="O8" s="29">
        <f>IFERROR(IF(B8="","",IF(OR(F8="Resolved",F8="Closed"),"Completed",IF(L8="","No Due Date",IF(L8&lt;TODAY(),"Overdue",IF(L8=TODAY(),"Due Today","Open"))))),"")</f>
        <v/>
      </c>
      <c r="P8" s="50" t="n">
        <v>1450</v>
      </c>
      <c r="Q8" s="28" t="inlineStr">
        <is>
          <t>Escalated</t>
        </is>
      </c>
      <c r="R8" s="27" t="inlineStr">
        <is>
          <t>Replacement parts are expected from the plumbing vendor.</t>
        </is>
      </c>
    </row>
    <row r="9" ht="42" customHeight="1">
      <c r="A9" s="28" t="inlineStr">
        <is>
          <t>INC-2026-005</t>
        </is>
      </c>
      <c r="B9" s="48" t="n">
        <v>46029</v>
      </c>
      <c r="C9" s="35" t="n">
        <v>0.7986111111111112</v>
      </c>
      <c r="D9" s="28" t="inlineStr">
        <is>
          <t>Technology</t>
        </is>
      </c>
      <c r="E9" s="28" t="inlineStr">
        <is>
          <t>Medium</t>
        </is>
      </c>
      <c r="F9" s="28" t="inlineStr">
        <is>
          <t>Monitoring</t>
        </is>
      </c>
      <c r="G9" s="28" t="inlineStr">
        <is>
          <t>Front Desk</t>
        </is>
      </c>
      <c r="H9" s="27" t="inlineStr">
        <is>
          <t>Front desk workstation 2</t>
        </is>
      </c>
      <c r="I9" s="27" t="inlineStr">
        <is>
          <t>Workstation lost access to the property network.</t>
        </is>
      </c>
      <c r="J9" s="27" t="inlineStr">
        <is>
          <t>Staff moved to another workstation and restarted the device.</t>
        </is>
      </c>
      <c r="K9" s="28" t="inlineStr">
        <is>
          <t>Casey Thomas</t>
        </is>
      </c>
      <c r="L9" s="48" t="n">
        <v>46032</v>
      </c>
      <c r="M9" s="48" t="n"/>
      <c r="N9" s="29">
        <f>IFERROR(IF(B9="","",IF(M9&lt;&gt;"",MAX(0,M9-B9),MAX(0,TODAY()-B9))),"")</f>
        <v/>
      </c>
      <c r="O9" s="29">
        <f>IFERROR(IF(B9="","",IF(OR(F9="Resolved",F9="Closed"),"Completed",IF(L9="","No Due Date",IF(L9&lt;TODAY(),"Overdue",IF(L9=TODAY(),"Due Today","Open"))))),"")</f>
        <v/>
      </c>
      <c r="P9" s="50" t="n">
        <v>0</v>
      </c>
      <c r="Q9" s="28" t="inlineStr">
        <is>
          <t>Pending</t>
        </is>
      </c>
      <c r="R9" s="27" t="inlineStr">
        <is>
          <t>Monitor after the next software update.</t>
        </is>
      </c>
    </row>
    <row r="10" ht="42" customHeight="1">
      <c r="A10" s="28" t="inlineStr">
        <is>
          <t>INC-2026-006</t>
        </is>
      </c>
      <c r="B10" s="48" t="n">
        <v>46030</v>
      </c>
      <c r="C10" s="35" t="n">
        <v>0.3784722222222222</v>
      </c>
      <c r="D10" s="28" t="inlineStr">
        <is>
          <t>Housekeeping</t>
        </is>
      </c>
      <c r="E10" s="28" t="inlineStr">
        <is>
          <t>Medium</t>
        </is>
      </c>
      <c r="F10" s="28" t="inlineStr">
        <is>
          <t>Resolved</t>
        </is>
      </c>
      <c r="G10" s="28" t="inlineStr">
        <is>
          <t>Guest Room</t>
        </is>
      </c>
      <c r="H10" s="27" t="inlineStr">
        <is>
          <t>Room 508</t>
        </is>
      </c>
      <c r="I10" s="27" t="inlineStr">
        <is>
          <t>Guest reported that the room was not fully serviced.</t>
        </is>
      </c>
      <c r="J10" s="27" t="inlineStr">
        <is>
          <t>Supervisor reinspected and completed service.</t>
        </is>
      </c>
      <c r="K10" s="28" t="inlineStr">
        <is>
          <t>Jamie Clark</t>
        </is>
      </c>
      <c r="L10" s="48" t="n">
        <v>46030</v>
      </c>
      <c r="M10" s="48" t="n">
        <v>46030</v>
      </c>
      <c r="N10" s="29">
        <f>IFERROR(IF(B10="","",IF(M10&lt;&gt;"",MAX(0,M10-B10),MAX(0,TODAY()-B10))),"")</f>
        <v/>
      </c>
      <c r="O10" s="29">
        <f>IFERROR(IF(B10="","",IF(OR(F10="Resolved",F10="Closed"),"Completed",IF(L10="","No Due Date",IF(L10&lt;TODAY(),"Overdue",IF(L10=TODAY(),"Due Today","Open"))))),"")</f>
        <v/>
      </c>
      <c r="P10" s="50" t="n">
        <v>35</v>
      </c>
      <c r="Q10" s="28" t="inlineStr">
        <is>
          <t>Reviewed</t>
        </is>
      </c>
      <c r="R10" s="27" t="inlineStr">
        <is>
          <t>Coaching was completed with the assigned room attendant.</t>
        </is>
      </c>
    </row>
    <row r="11" ht="42" customHeight="1">
      <c r="A11" s="28" t="inlineStr">
        <is>
          <t>INC-2026-007</t>
        </is>
      </c>
      <c r="B11" s="48" t="n">
        <v>46031</v>
      </c>
      <c r="C11" s="35" t="n">
        <v>0.9340277777777778</v>
      </c>
      <c r="D11" s="28" t="inlineStr">
        <is>
          <t>Security</t>
        </is>
      </c>
      <c r="E11" s="28" t="inlineStr">
        <is>
          <t>High</t>
        </is>
      </c>
      <c r="F11" s="28" t="inlineStr">
        <is>
          <t>In Progress</t>
        </is>
      </c>
      <c r="G11" s="28" t="inlineStr">
        <is>
          <t>Parking Area</t>
        </is>
      </c>
      <c r="H11" s="27" t="inlineStr">
        <is>
          <t>West parking lot</t>
        </is>
      </c>
      <c r="I11" s="27" t="inlineStr">
        <is>
          <t>Exterior light was not operating near the west entrance.</t>
        </is>
      </c>
      <c r="J11" s="27" t="inlineStr">
        <is>
          <t>Area was inspected and a temporary light was installed.</t>
        </is>
      </c>
      <c r="K11" s="28" t="inlineStr">
        <is>
          <t>Dana Wilson</t>
        </is>
      </c>
      <c r="L11" s="48" t="n">
        <v>46032</v>
      </c>
      <c r="M11" s="48" t="n"/>
      <c r="N11" s="29">
        <f>IFERROR(IF(B11="","",IF(M11&lt;&gt;"",MAX(0,M11-B11),MAX(0,TODAY()-B11))),"")</f>
        <v/>
      </c>
      <c r="O11" s="29">
        <f>IFERROR(IF(B11="","",IF(OR(F11="Resolved",F11="Closed"),"Completed",IF(L11="","No Due Date",IF(L11&lt;TODAY(),"Overdue",IF(L11=TODAY(),"Due Today","Open"))))),"")</f>
        <v/>
      </c>
      <c r="P11" s="50" t="n">
        <v>320</v>
      </c>
      <c r="Q11" s="28" t="inlineStr">
        <is>
          <t>Escalated</t>
        </is>
      </c>
      <c r="R11" s="27" t="inlineStr">
        <is>
          <t>Electrician follow-up is required.</t>
        </is>
      </c>
    </row>
    <row r="12" ht="42" customHeight="1">
      <c r="A12" s="28" t="inlineStr">
        <is>
          <t>INC-2026-008</t>
        </is>
      </c>
      <c r="B12" s="48" t="n">
        <v>46032</v>
      </c>
      <c r="C12" s="35" t="n">
        <v>0.6979166666666666</v>
      </c>
      <c r="D12" s="28" t="inlineStr">
        <is>
          <t>Guest Service</t>
        </is>
      </c>
      <c r="E12" s="28" t="inlineStr">
        <is>
          <t>Medium</t>
        </is>
      </c>
      <c r="F12" s="28" t="inlineStr">
        <is>
          <t>Open</t>
        </is>
      </c>
      <c r="G12" s="28" t="inlineStr">
        <is>
          <t>Front Desk</t>
        </is>
      </c>
      <c r="H12" s="27" t="inlineStr">
        <is>
          <t>Lobby</t>
        </is>
      </c>
      <c r="I12" s="27" t="inlineStr">
        <is>
          <t>Guest disputed a parking charge.</t>
        </is>
      </c>
      <c r="J12" s="27" t="inlineStr">
        <is>
          <t>Charge documentation was reviewed and the guest was contacted.</t>
        </is>
      </c>
      <c r="K12" s="28" t="inlineStr">
        <is>
          <t>Morgan Davis</t>
        </is>
      </c>
      <c r="L12" s="48" t="n">
        <v>46033</v>
      </c>
      <c r="M12" s="48" t="n"/>
      <c r="N12" s="29">
        <f>IFERROR(IF(B12="","",IF(M12&lt;&gt;"",MAX(0,M12-B12),MAX(0,TODAY()-B12))),"")</f>
        <v/>
      </c>
      <c r="O12" s="29">
        <f>IFERROR(IF(B12="","",IF(OR(F12="Resolved",F12="Closed"),"Completed",IF(L12="","No Due Date",IF(L12&lt;TODAY(),"Overdue",IF(L12=TODAY(),"Due Today","Open"))))),"")</f>
        <v/>
      </c>
      <c r="P12" s="50" t="n">
        <v>28</v>
      </c>
      <c r="Q12" s="28" t="inlineStr">
        <is>
          <t>Pending</t>
        </is>
      </c>
      <c r="R12" s="27" t="inlineStr">
        <is>
          <t>Manager approval is needed before any adjustment.</t>
        </is>
      </c>
    </row>
    <row r="13" ht="22" customHeight="1">
      <c r="A13" s="28" t="n"/>
      <c r="B13" s="48" t="n"/>
      <c r="C13" s="35" t="n"/>
      <c r="D13" s="28" t="n"/>
      <c r="E13" s="28" t="n"/>
      <c r="F13" s="28" t="n"/>
      <c r="G13" s="28" t="n"/>
      <c r="H13" s="27" t="n"/>
      <c r="I13" s="27" t="n"/>
      <c r="J13" s="27" t="n"/>
      <c r="K13" s="28" t="n"/>
      <c r="L13" s="48" t="n"/>
      <c r="M13" s="48" t="n"/>
      <c r="N13" s="29">
        <f>IFERROR(IF(B13="","",IF(M13&lt;&gt;"",MAX(0,M13-B13),MAX(0,TODAY()-B13))),"")</f>
        <v/>
      </c>
      <c r="O13" s="29">
        <f>IFERROR(IF(B13="","",IF(OR(F13="Resolved",F13="Closed"),"Completed",IF(L13="","No Due Date",IF(L13&lt;TODAY(),"Overdue",IF(L13=TODAY(),"Due Today","Open"))))),"")</f>
        <v/>
      </c>
      <c r="P13" s="50" t="n"/>
      <c r="Q13" s="28" t="n"/>
      <c r="R13" s="27" t="n"/>
    </row>
    <row r="14" ht="22" customHeight="1">
      <c r="A14" s="28" t="n"/>
      <c r="B14" s="48" t="n"/>
      <c r="C14" s="35" t="n"/>
      <c r="D14" s="28" t="n"/>
      <c r="E14" s="28" t="n"/>
      <c r="F14" s="28" t="n"/>
      <c r="G14" s="28" t="n"/>
      <c r="H14" s="27" t="n"/>
      <c r="I14" s="27" t="n"/>
      <c r="J14" s="27" t="n"/>
      <c r="K14" s="28" t="n"/>
      <c r="L14" s="48" t="n"/>
      <c r="M14" s="48" t="n"/>
      <c r="N14" s="29">
        <f>IFERROR(IF(B14="","",IF(M14&lt;&gt;"",MAX(0,M14-B14),MAX(0,TODAY()-B14))),"")</f>
        <v/>
      </c>
      <c r="O14" s="29">
        <f>IFERROR(IF(B14="","",IF(OR(F14="Resolved",F14="Closed"),"Completed",IF(L14="","No Due Date",IF(L14&lt;TODAY(),"Overdue",IF(L14=TODAY(),"Due Today","Open"))))),"")</f>
        <v/>
      </c>
      <c r="P14" s="50" t="n"/>
      <c r="Q14" s="28" t="n"/>
      <c r="R14" s="27" t="n"/>
    </row>
    <row r="15" ht="22" customHeight="1">
      <c r="A15" s="28" t="n"/>
      <c r="B15" s="48" t="n"/>
      <c r="C15" s="35" t="n"/>
      <c r="D15" s="28" t="n"/>
      <c r="E15" s="28" t="n"/>
      <c r="F15" s="28" t="n"/>
      <c r="G15" s="28" t="n"/>
      <c r="H15" s="27" t="n"/>
      <c r="I15" s="27" t="n"/>
      <c r="J15" s="27" t="n"/>
      <c r="K15" s="28" t="n"/>
      <c r="L15" s="48" t="n"/>
      <c r="M15" s="48" t="n"/>
      <c r="N15" s="29">
        <f>IFERROR(IF(B15="","",IF(M15&lt;&gt;"",MAX(0,M15-B15),MAX(0,TODAY()-B15))),"")</f>
        <v/>
      </c>
      <c r="O15" s="29">
        <f>IFERROR(IF(B15="","",IF(OR(F15="Resolved",F15="Closed"),"Completed",IF(L15="","No Due Date",IF(L15&lt;TODAY(),"Overdue",IF(L15=TODAY(),"Due Today","Open"))))),"")</f>
        <v/>
      </c>
      <c r="P15" s="50" t="n"/>
      <c r="Q15" s="28" t="n"/>
      <c r="R15" s="27" t="n"/>
    </row>
    <row r="16" ht="22" customHeight="1">
      <c r="A16" s="28" t="n"/>
      <c r="B16" s="48" t="n"/>
      <c r="C16" s="35" t="n"/>
      <c r="D16" s="28" t="n"/>
      <c r="E16" s="28" t="n"/>
      <c r="F16" s="28" t="n"/>
      <c r="G16" s="28" t="n"/>
      <c r="H16" s="27" t="n"/>
      <c r="I16" s="27" t="n"/>
      <c r="J16" s="27" t="n"/>
      <c r="K16" s="28" t="n"/>
      <c r="L16" s="48" t="n"/>
      <c r="M16" s="48" t="n"/>
      <c r="N16" s="29">
        <f>IFERROR(IF(B16="","",IF(M16&lt;&gt;"",MAX(0,M16-B16),MAX(0,TODAY()-B16))),"")</f>
        <v/>
      </c>
      <c r="O16" s="29">
        <f>IFERROR(IF(B16="","",IF(OR(F16="Resolved",F16="Closed"),"Completed",IF(L16="","No Due Date",IF(L16&lt;TODAY(),"Overdue",IF(L16=TODAY(),"Due Today","Open"))))),"")</f>
        <v/>
      </c>
      <c r="P16" s="50" t="n"/>
      <c r="Q16" s="28" t="n"/>
      <c r="R16" s="27" t="n"/>
    </row>
    <row r="17" ht="22" customHeight="1">
      <c r="A17" s="28" t="n"/>
      <c r="B17" s="48" t="n"/>
      <c r="C17" s="35" t="n"/>
      <c r="D17" s="28" t="n"/>
      <c r="E17" s="28" t="n"/>
      <c r="F17" s="28" t="n"/>
      <c r="G17" s="28" t="n"/>
      <c r="H17" s="27" t="n"/>
      <c r="I17" s="27" t="n"/>
      <c r="J17" s="27" t="n"/>
      <c r="K17" s="28" t="n"/>
      <c r="L17" s="48" t="n"/>
      <c r="M17" s="48" t="n"/>
      <c r="N17" s="29">
        <f>IFERROR(IF(B17="","",IF(M17&lt;&gt;"",MAX(0,M17-B17),MAX(0,TODAY()-B17))),"")</f>
        <v/>
      </c>
      <c r="O17" s="29">
        <f>IFERROR(IF(B17="","",IF(OR(F17="Resolved",F17="Closed"),"Completed",IF(L17="","No Due Date",IF(L17&lt;TODAY(),"Overdue",IF(L17=TODAY(),"Due Today","Open"))))),"")</f>
        <v/>
      </c>
      <c r="P17" s="50" t="n"/>
      <c r="Q17" s="28" t="n"/>
      <c r="R17" s="27" t="n"/>
    </row>
    <row r="18" ht="22" customHeight="1">
      <c r="A18" s="28" t="n"/>
      <c r="B18" s="48" t="n"/>
      <c r="C18" s="35" t="n"/>
      <c r="D18" s="28" t="n"/>
      <c r="E18" s="28" t="n"/>
      <c r="F18" s="28" t="n"/>
      <c r="G18" s="28" t="n"/>
      <c r="H18" s="27" t="n"/>
      <c r="I18" s="27" t="n"/>
      <c r="J18" s="27" t="n"/>
      <c r="K18" s="28" t="n"/>
      <c r="L18" s="48" t="n"/>
      <c r="M18" s="48" t="n"/>
      <c r="N18" s="29">
        <f>IFERROR(IF(B18="","",IF(M18&lt;&gt;"",MAX(0,M18-B18),MAX(0,TODAY()-B18))),"")</f>
        <v/>
      </c>
      <c r="O18" s="29">
        <f>IFERROR(IF(B18="","",IF(OR(F18="Resolved",F18="Closed"),"Completed",IF(L18="","No Due Date",IF(L18&lt;TODAY(),"Overdue",IF(L18=TODAY(),"Due Today","Open"))))),"")</f>
        <v/>
      </c>
      <c r="P18" s="50" t="n"/>
      <c r="Q18" s="28" t="n"/>
      <c r="R18" s="27" t="n"/>
    </row>
    <row r="19" ht="22" customHeight="1">
      <c r="A19" s="28" t="n"/>
      <c r="B19" s="48" t="n"/>
      <c r="C19" s="35" t="n"/>
      <c r="D19" s="28" t="n"/>
      <c r="E19" s="28" t="n"/>
      <c r="F19" s="28" t="n"/>
      <c r="G19" s="28" t="n"/>
      <c r="H19" s="27" t="n"/>
      <c r="I19" s="27" t="n"/>
      <c r="J19" s="27" t="n"/>
      <c r="K19" s="28" t="n"/>
      <c r="L19" s="48" t="n"/>
      <c r="M19" s="48" t="n"/>
      <c r="N19" s="29">
        <f>IFERROR(IF(B19="","",IF(M19&lt;&gt;"",MAX(0,M19-B19),MAX(0,TODAY()-B19))),"")</f>
        <v/>
      </c>
      <c r="O19" s="29">
        <f>IFERROR(IF(B19="","",IF(OR(F19="Resolved",F19="Closed"),"Completed",IF(L19="","No Due Date",IF(L19&lt;TODAY(),"Overdue",IF(L19=TODAY(),"Due Today","Open"))))),"")</f>
        <v/>
      </c>
      <c r="P19" s="50" t="n"/>
      <c r="Q19" s="28" t="n"/>
      <c r="R19" s="27" t="n"/>
    </row>
    <row r="20" ht="22" customHeight="1">
      <c r="A20" s="28" t="n"/>
      <c r="B20" s="48" t="n"/>
      <c r="C20" s="35" t="n"/>
      <c r="D20" s="28" t="n"/>
      <c r="E20" s="28" t="n"/>
      <c r="F20" s="28" t="n"/>
      <c r="G20" s="28" t="n"/>
      <c r="H20" s="27" t="n"/>
      <c r="I20" s="27" t="n"/>
      <c r="J20" s="27" t="n"/>
      <c r="K20" s="28" t="n"/>
      <c r="L20" s="48" t="n"/>
      <c r="M20" s="48" t="n"/>
      <c r="N20" s="29">
        <f>IFERROR(IF(B20="","",IF(M20&lt;&gt;"",MAX(0,M20-B20),MAX(0,TODAY()-B20))),"")</f>
        <v/>
      </c>
      <c r="O20" s="29">
        <f>IFERROR(IF(B20="","",IF(OR(F20="Resolved",F20="Closed"),"Completed",IF(L20="","No Due Date",IF(L20&lt;TODAY(),"Overdue",IF(L20=TODAY(),"Due Today","Open"))))),"")</f>
        <v/>
      </c>
      <c r="P20" s="50" t="n"/>
      <c r="Q20" s="28" t="n"/>
      <c r="R20" s="27" t="n"/>
    </row>
    <row r="21" ht="22" customHeight="1">
      <c r="A21" s="28" t="n"/>
      <c r="B21" s="48" t="n"/>
      <c r="C21" s="35" t="n"/>
      <c r="D21" s="28" t="n"/>
      <c r="E21" s="28" t="n"/>
      <c r="F21" s="28" t="n"/>
      <c r="G21" s="28" t="n"/>
      <c r="H21" s="27" t="n"/>
      <c r="I21" s="27" t="n"/>
      <c r="J21" s="27" t="n"/>
      <c r="K21" s="28" t="n"/>
      <c r="L21" s="48" t="n"/>
      <c r="M21" s="48" t="n"/>
      <c r="N21" s="29">
        <f>IFERROR(IF(B21="","",IF(M21&lt;&gt;"",MAX(0,M21-B21),MAX(0,TODAY()-B21))),"")</f>
        <v/>
      </c>
      <c r="O21" s="29">
        <f>IFERROR(IF(B21="","",IF(OR(F21="Resolved",F21="Closed"),"Completed",IF(L21="","No Due Date",IF(L21&lt;TODAY(),"Overdue",IF(L21=TODAY(),"Due Today","Open"))))),"")</f>
        <v/>
      </c>
      <c r="P21" s="50" t="n"/>
      <c r="Q21" s="28" t="n"/>
      <c r="R21" s="27" t="n"/>
    </row>
    <row r="22" ht="22" customHeight="1">
      <c r="A22" s="28" t="n"/>
      <c r="B22" s="48" t="n"/>
      <c r="C22" s="35" t="n"/>
      <c r="D22" s="28" t="n"/>
      <c r="E22" s="28" t="n"/>
      <c r="F22" s="28" t="n"/>
      <c r="G22" s="28" t="n"/>
      <c r="H22" s="27" t="n"/>
      <c r="I22" s="27" t="n"/>
      <c r="J22" s="27" t="n"/>
      <c r="K22" s="28" t="n"/>
      <c r="L22" s="48" t="n"/>
      <c r="M22" s="48" t="n"/>
      <c r="N22" s="29">
        <f>IFERROR(IF(B22="","",IF(M22&lt;&gt;"",MAX(0,M22-B22),MAX(0,TODAY()-B22))),"")</f>
        <v/>
      </c>
      <c r="O22" s="29">
        <f>IFERROR(IF(B22="","",IF(OR(F22="Resolved",F22="Closed"),"Completed",IF(L22="","No Due Date",IF(L22&lt;TODAY(),"Overdue",IF(L22=TODAY(),"Due Today","Open"))))),"")</f>
        <v/>
      </c>
      <c r="P22" s="50" t="n"/>
      <c r="Q22" s="28" t="n"/>
      <c r="R22" s="27" t="n"/>
    </row>
    <row r="23" ht="22" customHeight="1">
      <c r="A23" s="28" t="n"/>
      <c r="B23" s="48" t="n"/>
      <c r="C23" s="35" t="n"/>
      <c r="D23" s="28" t="n"/>
      <c r="E23" s="28" t="n"/>
      <c r="F23" s="28" t="n"/>
      <c r="G23" s="28" t="n"/>
      <c r="H23" s="27" t="n"/>
      <c r="I23" s="27" t="n"/>
      <c r="J23" s="27" t="n"/>
      <c r="K23" s="28" t="n"/>
      <c r="L23" s="48" t="n"/>
      <c r="M23" s="48" t="n"/>
      <c r="N23" s="29">
        <f>IFERROR(IF(B23="","",IF(M23&lt;&gt;"",MAX(0,M23-B23),MAX(0,TODAY()-B23))),"")</f>
        <v/>
      </c>
      <c r="O23" s="29">
        <f>IFERROR(IF(B23="","",IF(OR(F23="Resolved",F23="Closed"),"Completed",IF(L23="","No Due Date",IF(L23&lt;TODAY(),"Overdue",IF(L23=TODAY(),"Due Today","Open"))))),"")</f>
        <v/>
      </c>
      <c r="P23" s="50" t="n"/>
      <c r="Q23" s="28" t="n"/>
      <c r="R23" s="27" t="n"/>
    </row>
    <row r="24" ht="22" customHeight="1">
      <c r="A24" s="28" t="n"/>
      <c r="B24" s="48" t="n"/>
      <c r="C24" s="35" t="n"/>
      <c r="D24" s="28" t="n"/>
      <c r="E24" s="28" t="n"/>
      <c r="F24" s="28" t="n"/>
      <c r="G24" s="28" t="n"/>
      <c r="H24" s="27" t="n"/>
      <c r="I24" s="27" t="n"/>
      <c r="J24" s="27" t="n"/>
      <c r="K24" s="28" t="n"/>
      <c r="L24" s="48" t="n"/>
      <c r="M24" s="48" t="n"/>
      <c r="N24" s="29">
        <f>IFERROR(IF(B24="","",IF(M24&lt;&gt;"",MAX(0,M24-B24),MAX(0,TODAY()-B24))),"")</f>
        <v/>
      </c>
      <c r="O24" s="29">
        <f>IFERROR(IF(B24="","",IF(OR(F24="Resolved",F24="Closed"),"Completed",IF(L24="","No Due Date",IF(L24&lt;TODAY(),"Overdue",IF(L24=TODAY(),"Due Today","Open"))))),"")</f>
        <v/>
      </c>
      <c r="P24" s="50" t="n"/>
      <c r="Q24" s="28" t="n"/>
      <c r="R24" s="27" t="n"/>
    </row>
    <row r="25" ht="22" customHeight="1">
      <c r="A25" s="28" t="n"/>
      <c r="B25" s="48" t="n"/>
      <c r="C25" s="35" t="n"/>
      <c r="D25" s="28" t="n"/>
      <c r="E25" s="28" t="n"/>
      <c r="F25" s="28" t="n"/>
      <c r="G25" s="28" t="n"/>
      <c r="H25" s="27" t="n"/>
      <c r="I25" s="27" t="n"/>
      <c r="J25" s="27" t="n"/>
      <c r="K25" s="28" t="n"/>
      <c r="L25" s="48" t="n"/>
      <c r="M25" s="48" t="n"/>
      <c r="N25" s="29">
        <f>IFERROR(IF(B25="","",IF(M25&lt;&gt;"",MAX(0,M25-B25),MAX(0,TODAY()-B25))),"")</f>
        <v/>
      </c>
      <c r="O25" s="29">
        <f>IFERROR(IF(B25="","",IF(OR(F25="Resolved",F25="Closed"),"Completed",IF(L25="","No Due Date",IF(L25&lt;TODAY(),"Overdue",IF(L25=TODAY(),"Due Today","Open"))))),"")</f>
        <v/>
      </c>
      <c r="P25" s="50" t="n"/>
      <c r="Q25" s="28" t="n"/>
      <c r="R25" s="27" t="n"/>
    </row>
    <row r="26" ht="22" customHeight="1">
      <c r="A26" s="28" t="n"/>
      <c r="B26" s="48" t="n"/>
      <c r="C26" s="35" t="n"/>
      <c r="D26" s="28" t="n"/>
      <c r="E26" s="28" t="n"/>
      <c r="F26" s="28" t="n"/>
      <c r="G26" s="28" t="n"/>
      <c r="H26" s="27" t="n"/>
      <c r="I26" s="27" t="n"/>
      <c r="J26" s="27" t="n"/>
      <c r="K26" s="28" t="n"/>
      <c r="L26" s="48" t="n"/>
      <c r="M26" s="48" t="n"/>
      <c r="N26" s="29">
        <f>IFERROR(IF(B26="","",IF(M26&lt;&gt;"",MAX(0,M26-B26),MAX(0,TODAY()-B26))),"")</f>
        <v/>
      </c>
      <c r="O26" s="29">
        <f>IFERROR(IF(B26="","",IF(OR(F26="Resolved",F26="Closed"),"Completed",IF(L26="","No Due Date",IF(L26&lt;TODAY(),"Overdue",IF(L26=TODAY(),"Due Today","Open"))))),"")</f>
        <v/>
      </c>
      <c r="P26" s="50" t="n"/>
      <c r="Q26" s="28" t="n"/>
      <c r="R26" s="27" t="n"/>
    </row>
    <row r="27" ht="22" customHeight="1">
      <c r="A27" s="28" t="n"/>
      <c r="B27" s="48" t="n"/>
      <c r="C27" s="35" t="n"/>
      <c r="D27" s="28" t="n"/>
      <c r="E27" s="28" t="n"/>
      <c r="F27" s="28" t="n"/>
      <c r="G27" s="28" t="n"/>
      <c r="H27" s="27" t="n"/>
      <c r="I27" s="27" t="n"/>
      <c r="J27" s="27" t="n"/>
      <c r="K27" s="28" t="n"/>
      <c r="L27" s="48" t="n"/>
      <c r="M27" s="48" t="n"/>
      <c r="N27" s="29">
        <f>IFERROR(IF(B27="","",IF(M27&lt;&gt;"",MAX(0,M27-B27),MAX(0,TODAY()-B27))),"")</f>
        <v/>
      </c>
      <c r="O27" s="29">
        <f>IFERROR(IF(B27="","",IF(OR(F27="Resolved",F27="Closed"),"Completed",IF(L27="","No Due Date",IF(L27&lt;TODAY(),"Overdue",IF(L27=TODAY(),"Due Today","Open"))))),"")</f>
        <v/>
      </c>
      <c r="P27" s="50" t="n"/>
      <c r="Q27" s="28" t="n"/>
      <c r="R27" s="27" t="n"/>
    </row>
    <row r="28" ht="22" customHeight="1">
      <c r="A28" s="28" t="n"/>
      <c r="B28" s="48" t="n"/>
      <c r="C28" s="35" t="n"/>
      <c r="D28" s="28" t="n"/>
      <c r="E28" s="28" t="n"/>
      <c r="F28" s="28" t="n"/>
      <c r="G28" s="28" t="n"/>
      <c r="H28" s="27" t="n"/>
      <c r="I28" s="27" t="n"/>
      <c r="J28" s="27" t="n"/>
      <c r="K28" s="28" t="n"/>
      <c r="L28" s="48" t="n"/>
      <c r="M28" s="48" t="n"/>
      <c r="N28" s="29">
        <f>IFERROR(IF(B28="","",IF(M28&lt;&gt;"",MAX(0,M28-B28),MAX(0,TODAY()-B28))),"")</f>
        <v/>
      </c>
      <c r="O28" s="29">
        <f>IFERROR(IF(B28="","",IF(OR(F28="Resolved",F28="Closed"),"Completed",IF(L28="","No Due Date",IF(L28&lt;TODAY(),"Overdue",IF(L28=TODAY(),"Due Today","Open"))))),"")</f>
        <v/>
      </c>
      <c r="P28" s="50" t="n"/>
      <c r="Q28" s="28" t="n"/>
      <c r="R28" s="27" t="n"/>
    </row>
    <row r="29" ht="22" customHeight="1">
      <c r="A29" s="28" t="n"/>
      <c r="B29" s="48" t="n"/>
      <c r="C29" s="35" t="n"/>
      <c r="D29" s="28" t="n"/>
      <c r="E29" s="28" t="n"/>
      <c r="F29" s="28" t="n"/>
      <c r="G29" s="28" t="n"/>
      <c r="H29" s="27" t="n"/>
      <c r="I29" s="27" t="n"/>
      <c r="J29" s="27" t="n"/>
      <c r="K29" s="28" t="n"/>
      <c r="L29" s="48" t="n"/>
      <c r="M29" s="48" t="n"/>
      <c r="N29" s="29">
        <f>IFERROR(IF(B29="","",IF(M29&lt;&gt;"",MAX(0,M29-B29),MAX(0,TODAY()-B29))),"")</f>
        <v/>
      </c>
      <c r="O29" s="29">
        <f>IFERROR(IF(B29="","",IF(OR(F29="Resolved",F29="Closed"),"Completed",IF(L29="","No Due Date",IF(L29&lt;TODAY(),"Overdue",IF(L29=TODAY(),"Due Today","Open"))))),"")</f>
        <v/>
      </c>
      <c r="P29" s="50" t="n"/>
      <c r="Q29" s="28" t="n"/>
      <c r="R29" s="27" t="n"/>
    </row>
    <row r="30" ht="22" customHeight="1">
      <c r="A30" s="28" t="n"/>
      <c r="B30" s="48" t="n"/>
      <c r="C30" s="35" t="n"/>
      <c r="D30" s="28" t="n"/>
      <c r="E30" s="28" t="n"/>
      <c r="F30" s="28" t="n"/>
      <c r="G30" s="28" t="n"/>
      <c r="H30" s="27" t="n"/>
      <c r="I30" s="27" t="n"/>
      <c r="J30" s="27" t="n"/>
      <c r="K30" s="28" t="n"/>
      <c r="L30" s="48" t="n"/>
      <c r="M30" s="48" t="n"/>
      <c r="N30" s="29">
        <f>IFERROR(IF(B30="","",IF(M30&lt;&gt;"",MAX(0,M30-B30),MAX(0,TODAY()-B30))),"")</f>
        <v/>
      </c>
      <c r="O30" s="29">
        <f>IFERROR(IF(B30="","",IF(OR(F30="Resolved",F30="Closed"),"Completed",IF(L30="","No Due Date",IF(L30&lt;TODAY(),"Overdue",IF(L30=TODAY(),"Due Today","Open"))))),"")</f>
        <v/>
      </c>
      <c r="P30" s="50" t="n"/>
      <c r="Q30" s="28" t="n"/>
      <c r="R30" s="27" t="n"/>
    </row>
    <row r="31" ht="22" customHeight="1">
      <c r="A31" s="28" t="n"/>
      <c r="B31" s="48" t="n"/>
      <c r="C31" s="35" t="n"/>
      <c r="D31" s="28" t="n"/>
      <c r="E31" s="28" t="n"/>
      <c r="F31" s="28" t="n"/>
      <c r="G31" s="28" t="n"/>
      <c r="H31" s="27" t="n"/>
      <c r="I31" s="27" t="n"/>
      <c r="J31" s="27" t="n"/>
      <c r="K31" s="28" t="n"/>
      <c r="L31" s="48" t="n"/>
      <c r="M31" s="48" t="n"/>
      <c r="N31" s="29">
        <f>IFERROR(IF(B31="","",IF(M31&lt;&gt;"",MAX(0,M31-B31),MAX(0,TODAY()-B31))),"")</f>
        <v/>
      </c>
      <c r="O31" s="29">
        <f>IFERROR(IF(B31="","",IF(OR(F31="Resolved",F31="Closed"),"Completed",IF(L31="","No Due Date",IF(L31&lt;TODAY(),"Overdue",IF(L31=TODAY(),"Due Today","Open"))))),"")</f>
        <v/>
      </c>
      <c r="P31" s="50" t="n"/>
      <c r="Q31" s="28" t="n"/>
      <c r="R31" s="27" t="n"/>
    </row>
    <row r="32" ht="22" customHeight="1">
      <c r="A32" s="28" t="n"/>
      <c r="B32" s="48" t="n"/>
      <c r="C32" s="35" t="n"/>
      <c r="D32" s="28" t="n"/>
      <c r="E32" s="28" t="n"/>
      <c r="F32" s="28" t="n"/>
      <c r="G32" s="28" t="n"/>
      <c r="H32" s="27" t="n"/>
      <c r="I32" s="27" t="n"/>
      <c r="J32" s="27" t="n"/>
      <c r="K32" s="28" t="n"/>
      <c r="L32" s="48" t="n"/>
      <c r="M32" s="48" t="n"/>
      <c r="N32" s="29">
        <f>IFERROR(IF(B32="","",IF(M32&lt;&gt;"",MAX(0,M32-B32),MAX(0,TODAY()-B32))),"")</f>
        <v/>
      </c>
      <c r="O32" s="29">
        <f>IFERROR(IF(B32="","",IF(OR(F32="Resolved",F32="Closed"),"Completed",IF(L32="","No Due Date",IF(L32&lt;TODAY(),"Overdue",IF(L32=TODAY(),"Due Today","Open"))))),"")</f>
        <v/>
      </c>
      <c r="P32" s="50" t="n"/>
      <c r="Q32" s="28" t="n"/>
      <c r="R32" s="27" t="n"/>
    </row>
    <row r="33" ht="22" customHeight="1">
      <c r="A33" s="28" t="n"/>
      <c r="B33" s="48" t="n"/>
      <c r="C33" s="35" t="n"/>
      <c r="D33" s="28" t="n"/>
      <c r="E33" s="28" t="n"/>
      <c r="F33" s="28" t="n"/>
      <c r="G33" s="28" t="n"/>
      <c r="H33" s="27" t="n"/>
      <c r="I33" s="27" t="n"/>
      <c r="J33" s="27" t="n"/>
      <c r="K33" s="28" t="n"/>
      <c r="L33" s="48" t="n"/>
      <c r="M33" s="48" t="n"/>
      <c r="N33" s="29">
        <f>IFERROR(IF(B33="","",IF(M33&lt;&gt;"",MAX(0,M33-B33),MAX(0,TODAY()-B33))),"")</f>
        <v/>
      </c>
      <c r="O33" s="29">
        <f>IFERROR(IF(B33="","",IF(OR(F33="Resolved",F33="Closed"),"Completed",IF(L33="","No Due Date",IF(L33&lt;TODAY(),"Overdue",IF(L33=TODAY(),"Due Today","Open"))))),"")</f>
        <v/>
      </c>
      <c r="P33" s="50" t="n"/>
      <c r="Q33" s="28" t="n"/>
      <c r="R33" s="27" t="n"/>
    </row>
    <row r="34" ht="22" customHeight="1">
      <c r="A34" s="28" t="n"/>
      <c r="B34" s="48" t="n"/>
      <c r="C34" s="35" t="n"/>
      <c r="D34" s="28" t="n"/>
      <c r="E34" s="28" t="n"/>
      <c r="F34" s="28" t="n"/>
      <c r="G34" s="28" t="n"/>
      <c r="H34" s="27" t="n"/>
      <c r="I34" s="27" t="n"/>
      <c r="J34" s="27" t="n"/>
      <c r="K34" s="28" t="n"/>
      <c r="L34" s="48" t="n"/>
      <c r="M34" s="48" t="n"/>
      <c r="N34" s="29">
        <f>IFERROR(IF(B34="","",IF(M34&lt;&gt;"",MAX(0,M34-B34),MAX(0,TODAY()-B34))),"")</f>
        <v/>
      </c>
      <c r="O34" s="29">
        <f>IFERROR(IF(B34="","",IF(OR(F34="Resolved",F34="Closed"),"Completed",IF(L34="","No Due Date",IF(L34&lt;TODAY(),"Overdue",IF(L34=TODAY(),"Due Today","Open"))))),"")</f>
        <v/>
      </c>
      <c r="P34" s="50" t="n"/>
      <c r="Q34" s="28" t="n"/>
      <c r="R34" s="27" t="n"/>
    </row>
    <row r="35" ht="22" customHeight="1">
      <c r="A35" s="28" t="n"/>
      <c r="B35" s="48" t="n"/>
      <c r="C35" s="35" t="n"/>
      <c r="D35" s="28" t="n"/>
      <c r="E35" s="28" t="n"/>
      <c r="F35" s="28" t="n"/>
      <c r="G35" s="28" t="n"/>
      <c r="H35" s="27" t="n"/>
      <c r="I35" s="27" t="n"/>
      <c r="J35" s="27" t="n"/>
      <c r="K35" s="28" t="n"/>
      <c r="L35" s="48" t="n"/>
      <c r="M35" s="48" t="n"/>
      <c r="N35" s="29">
        <f>IFERROR(IF(B35="","",IF(M35&lt;&gt;"",MAX(0,M35-B35),MAX(0,TODAY()-B35))),"")</f>
        <v/>
      </c>
      <c r="O35" s="29">
        <f>IFERROR(IF(B35="","",IF(OR(F35="Resolved",F35="Closed"),"Completed",IF(L35="","No Due Date",IF(L35&lt;TODAY(),"Overdue",IF(L35=TODAY(),"Due Today","Open"))))),"")</f>
        <v/>
      </c>
      <c r="P35" s="50" t="n"/>
      <c r="Q35" s="28" t="n"/>
      <c r="R35" s="27" t="n"/>
    </row>
    <row r="36" ht="22" customHeight="1">
      <c r="A36" s="28" t="n"/>
      <c r="B36" s="48" t="n"/>
      <c r="C36" s="35" t="n"/>
      <c r="D36" s="28" t="n"/>
      <c r="E36" s="28" t="n"/>
      <c r="F36" s="28" t="n"/>
      <c r="G36" s="28" t="n"/>
      <c r="H36" s="27" t="n"/>
      <c r="I36" s="27" t="n"/>
      <c r="J36" s="27" t="n"/>
      <c r="K36" s="28" t="n"/>
      <c r="L36" s="48" t="n"/>
      <c r="M36" s="48" t="n"/>
      <c r="N36" s="29">
        <f>IFERROR(IF(B36="","",IF(M36&lt;&gt;"",MAX(0,M36-B36),MAX(0,TODAY()-B36))),"")</f>
        <v/>
      </c>
      <c r="O36" s="29">
        <f>IFERROR(IF(B36="","",IF(OR(F36="Resolved",F36="Closed"),"Completed",IF(L36="","No Due Date",IF(L36&lt;TODAY(),"Overdue",IF(L36=TODAY(),"Due Today","Open"))))),"")</f>
        <v/>
      </c>
      <c r="P36" s="50" t="n"/>
      <c r="Q36" s="28" t="n"/>
      <c r="R36" s="27" t="n"/>
    </row>
    <row r="37" ht="22" customHeight="1">
      <c r="A37" s="28" t="n"/>
      <c r="B37" s="48" t="n"/>
      <c r="C37" s="35" t="n"/>
      <c r="D37" s="28" t="n"/>
      <c r="E37" s="28" t="n"/>
      <c r="F37" s="28" t="n"/>
      <c r="G37" s="28" t="n"/>
      <c r="H37" s="27" t="n"/>
      <c r="I37" s="27" t="n"/>
      <c r="J37" s="27" t="n"/>
      <c r="K37" s="28" t="n"/>
      <c r="L37" s="48" t="n"/>
      <c r="M37" s="48" t="n"/>
      <c r="N37" s="29">
        <f>IFERROR(IF(B37="","",IF(M37&lt;&gt;"",MAX(0,M37-B37),MAX(0,TODAY()-B37))),"")</f>
        <v/>
      </c>
      <c r="O37" s="29">
        <f>IFERROR(IF(B37="","",IF(OR(F37="Resolved",F37="Closed"),"Completed",IF(L37="","No Due Date",IF(L37&lt;TODAY(),"Overdue",IF(L37=TODAY(),"Due Today","Open"))))),"")</f>
        <v/>
      </c>
      <c r="P37" s="50" t="n"/>
      <c r="Q37" s="28" t="n"/>
      <c r="R37" s="27" t="n"/>
    </row>
    <row r="38" ht="22" customHeight="1">
      <c r="A38" s="28" t="n"/>
      <c r="B38" s="48" t="n"/>
      <c r="C38" s="35" t="n"/>
      <c r="D38" s="28" t="n"/>
      <c r="E38" s="28" t="n"/>
      <c r="F38" s="28" t="n"/>
      <c r="G38" s="28" t="n"/>
      <c r="H38" s="27" t="n"/>
      <c r="I38" s="27" t="n"/>
      <c r="J38" s="27" t="n"/>
      <c r="K38" s="28" t="n"/>
      <c r="L38" s="48" t="n"/>
      <c r="M38" s="48" t="n"/>
      <c r="N38" s="29">
        <f>IFERROR(IF(B38="","",IF(M38&lt;&gt;"",MAX(0,M38-B38),MAX(0,TODAY()-B38))),"")</f>
        <v/>
      </c>
      <c r="O38" s="29">
        <f>IFERROR(IF(B38="","",IF(OR(F38="Resolved",F38="Closed"),"Completed",IF(L38="","No Due Date",IF(L38&lt;TODAY(),"Overdue",IF(L38=TODAY(),"Due Today","Open"))))),"")</f>
        <v/>
      </c>
      <c r="P38" s="50" t="n"/>
      <c r="Q38" s="28" t="n"/>
      <c r="R38" s="27" t="n"/>
    </row>
    <row r="39" ht="22" customHeight="1">
      <c r="A39" s="28" t="n"/>
      <c r="B39" s="48" t="n"/>
      <c r="C39" s="35" t="n"/>
      <c r="D39" s="28" t="n"/>
      <c r="E39" s="28" t="n"/>
      <c r="F39" s="28" t="n"/>
      <c r="G39" s="28" t="n"/>
      <c r="H39" s="27" t="n"/>
      <c r="I39" s="27" t="n"/>
      <c r="J39" s="27" t="n"/>
      <c r="K39" s="28" t="n"/>
      <c r="L39" s="48" t="n"/>
      <c r="M39" s="48" t="n"/>
      <c r="N39" s="29">
        <f>IFERROR(IF(B39="","",IF(M39&lt;&gt;"",MAX(0,M39-B39),MAX(0,TODAY()-B39))),"")</f>
        <v/>
      </c>
      <c r="O39" s="29">
        <f>IFERROR(IF(B39="","",IF(OR(F39="Resolved",F39="Closed"),"Completed",IF(L39="","No Due Date",IF(L39&lt;TODAY(),"Overdue",IF(L39=TODAY(),"Due Today","Open"))))),"")</f>
        <v/>
      </c>
      <c r="P39" s="50" t="n"/>
      <c r="Q39" s="28" t="n"/>
      <c r="R39" s="27" t="n"/>
    </row>
    <row r="40" ht="22" customHeight="1">
      <c r="A40" s="28" t="n"/>
      <c r="B40" s="48" t="n"/>
      <c r="C40" s="35" t="n"/>
      <c r="D40" s="28" t="n"/>
      <c r="E40" s="28" t="n"/>
      <c r="F40" s="28" t="n"/>
      <c r="G40" s="28" t="n"/>
      <c r="H40" s="27" t="n"/>
      <c r="I40" s="27" t="n"/>
      <c r="J40" s="27" t="n"/>
      <c r="K40" s="28" t="n"/>
      <c r="L40" s="48" t="n"/>
      <c r="M40" s="48" t="n"/>
      <c r="N40" s="29">
        <f>IFERROR(IF(B40="","",IF(M40&lt;&gt;"",MAX(0,M40-B40),MAX(0,TODAY()-B40))),"")</f>
        <v/>
      </c>
      <c r="O40" s="29">
        <f>IFERROR(IF(B40="","",IF(OR(F40="Resolved",F40="Closed"),"Completed",IF(L40="","No Due Date",IF(L40&lt;TODAY(),"Overdue",IF(L40=TODAY(),"Due Today","Open"))))),"")</f>
        <v/>
      </c>
      <c r="P40" s="50" t="n"/>
      <c r="Q40" s="28" t="n"/>
      <c r="R40" s="27" t="n"/>
    </row>
    <row r="41" ht="22" customHeight="1">
      <c r="A41" s="28" t="n"/>
      <c r="B41" s="48" t="n"/>
      <c r="C41" s="35" t="n"/>
      <c r="D41" s="28" t="n"/>
      <c r="E41" s="28" t="n"/>
      <c r="F41" s="28" t="n"/>
      <c r="G41" s="28" t="n"/>
      <c r="H41" s="27" t="n"/>
      <c r="I41" s="27" t="n"/>
      <c r="J41" s="27" t="n"/>
      <c r="K41" s="28" t="n"/>
      <c r="L41" s="48" t="n"/>
      <c r="M41" s="48" t="n"/>
      <c r="N41" s="29">
        <f>IFERROR(IF(B41="","",IF(M41&lt;&gt;"",MAX(0,M41-B41),MAX(0,TODAY()-B41))),"")</f>
        <v/>
      </c>
      <c r="O41" s="29">
        <f>IFERROR(IF(B41="","",IF(OR(F41="Resolved",F41="Closed"),"Completed",IF(L41="","No Due Date",IF(L41&lt;TODAY(),"Overdue",IF(L41=TODAY(),"Due Today","Open"))))),"")</f>
        <v/>
      </c>
      <c r="P41" s="50" t="n"/>
      <c r="Q41" s="28" t="n"/>
      <c r="R41" s="27" t="n"/>
    </row>
    <row r="42" ht="22" customHeight="1">
      <c r="A42" s="28" t="n"/>
      <c r="B42" s="48" t="n"/>
      <c r="C42" s="35" t="n"/>
      <c r="D42" s="28" t="n"/>
      <c r="E42" s="28" t="n"/>
      <c r="F42" s="28" t="n"/>
      <c r="G42" s="28" t="n"/>
      <c r="H42" s="27" t="n"/>
      <c r="I42" s="27" t="n"/>
      <c r="J42" s="27" t="n"/>
      <c r="K42" s="28" t="n"/>
      <c r="L42" s="48" t="n"/>
      <c r="M42" s="48" t="n"/>
      <c r="N42" s="29">
        <f>IFERROR(IF(B42="","",IF(M42&lt;&gt;"",MAX(0,M42-B42),MAX(0,TODAY()-B42))),"")</f>
        <v/>
      </c>
      <c r="O42" s="29">
        <f>IFERROR(IF(B42="","",IF(OR(F42="Resolved",F42="Closed"),"Completed",IF(L42="","No Due Date",IF(L42&lt;TODAY(),"Overdue",IF(L42=TODAY(),"Due Today","Open"))))),"")</f>
        <v/>
      </c>
      <c r="P42" s="50" t="n"/>
      <c r="Q42" s="28" t="n"/>
      <c r="R42" s="27" t="n"/>
    </row>
    <row r="43" ht="22" customHeight="1">
      <c r="A43" s="28" t="n"/>
      <c r="B43" s="48" t="n"/>
      <c r="C43" s="35" t="n"/>
      <c r="D43" s="28" t="n"/>
      <c r="E43" s="28" t="n"/>
      <c r="F43" s="28" t="n"/>
      <c r="G43" s="28" t="n"/>
      <c r="H43" s="27" t="n"/>
      <c r="I43" s="27" t="n"/>
      <c r="J43" s="27" t="n"/>
      <c r="K43" s="28" t="n"/>
      <c r="L43" s="48" t="n"/>
      <c r="M43" s="48" t="n"/>
      <c r="N43" s="29">
        <f>IFERROR(IF(B43="","",IF(M43&lt;&gt;"",MAX(0,M43-B43),MAX(0,TODAY()-B43))),"")</f>
        <v/>
      </c>
      <c r="O43" s="29">
        <f>IFERROR(IF(B43="","",IF(OR(F43="Resolved",F43="Closed"),"Completed",IF(L43="","No Due Date",IF(L43&lt;TODAY(),"Overdue",IF(L43=TODAY(),"Due Today","Open"))))),"")</f>
        <v/>
      </c>
      <c r="P43" s="50" t="n"/>
      <c r="Q43" s="28" t="n"/>
      <c r="R43" s="27" t="n"/>
    </row>
    <row r="44" ht="22" customHeight="1">
      <c r="A44" s="28" t="n"/>
      <c r="B44" s="48" t="n"/>
      <c r="C44" s="35" t="n"/>
      <c r="D44" s="28" t="n"/>
      <c r="E44" s="28" t="n"/>
      <c r="F44" s="28" t="n"/>
      <c r="G44" s="28" t="n"/>
      <c r="H44" s="27" t="n"/>
      <c r="I44" s="27" t="n"/>
      <c r="J44" s="27" t="n"/>
      <c r="K44" s="28" t="n"/>
      <c r="L44" s="48" t="n"/>
      <c r="M44" s="48" t="n"/>
      <c r="N44" s="29">
        <f>IFERROR(IF(B44="","",IF(M44&lt;&gt;"",MAX(0,M44-B44),MAX(0,TODAY()-B44))),"")</f>
        <v/>
      </c>
      <c r="O44" s="29">
        <f>IFERROR(IF(B44="","",IF(OR(F44="Resolved",F44="Closed"),"Completed",IF(L44="","No Due Date",IF(L44&lt;TODAY(),"Overdue",IF(L44=TODAY(),"Due Today","Open"))))),"")</f>
        <v/>
      </c>
      <c r="P44" s="50" t="n"/>
      <c r="Q44" s="28" t="n"/>
      <c r="R44" s="27" t="n"/>
    </row>
    <row r="45" ht="22" customHeight="1">
      <c r="A45" s="28" t="n"/>
      <c r="B45" s="48" t="n"/>
      <c r="C45" s="35" t="n"/>
      <c r="D45" s="28" t="n"/>
      <c r="E45" s="28" t="n"/>
      <c r="F45" s="28" t="n"/>
      <c r="G45" s="28" t="n"/>
      <c r="H45" s="27" t="n"/>
      <c r="I45" s="27" t="n"/>
      <c r="J45" s="27" t="n"/>
      <c r="K45" s="28" t="n"/>
      <c r="L45" s="48" t="n"/>
      <c r="M45" s="48" t="n"/>
      <c r="N45" s="29">
        <f>IFERROR(IF(B45="","",IF(M45&lt;&gt;"",MAX(0,M45-B45),MAX(0,TODAY()-B45))),"")</f>
        <v/>
      </c>
      <c r="O45" s="29">
        <f>IFERROR(IF(B45="","",IF(OR(F45="Resolved",F45="Closed"),"Completed",IF(L45="","No Due Date",IF(L45&lt;TODAY(),"Overdue",IF(L45=TODAY(),"Due Today","Open"))))),"")</f>
        <v/>
      </c>
      <c r="P45" s="50" t="n"/>
      <c r="Q45" s="28" t="n"/>
      <c r="R45" s="27" t="n"/>
    </row>
    <row r="46" ht="22" customHeight="1">
      <c r="A46" s="28" t="n"/>
      <c r="B46" s="48" t="n"/>
      <c r="C46" s="35" t="n"/>
      <c r="D46" s="28" t="n"/>
      <c r="E46" s="28" t="n"/>
      <c r="F46" s="28" t="n"/>
      <c r="G46" s="28" t="n"/>
      <c r="H46" s="27" t="n"/>
      <c r="I46" s="27" t="n"/>
      <c r="J46" s="27" t="n"/>
      <c r="K46" s="28" t="n"/>
      <c r="L46" s="48" t="n"/>
      <c r="M46" s="48" t="n"/>
      <c r="N46" s="29">
        <f>IFERROR(IF(B46="","",IF(M46&lt;&gt;"",MAX(0,M46-B46),MAX(0,TODAY()-B46))),"")</f>
        <v/>
      </c>
      <c r="O46" s="29">
        <f>IFERROR(IF(B46="","",IF(OR(F46="Resolved",F46="Closed"),"Completed",IF(L46="","No Due Date",IF(L46&lt;TODAY(),"Overdue",IF(L46=TODAY(),"Due Today","Open"))))),"")</f>
        <v/>
      </c>
      <c r="P46" s="50" t="n"/>
      <c r="Q46" s="28" t="n"/>
      <c r="R46" s="27" t="n"/>
    </row>
    <row r="47" ht="22" customHeight="1">
      <c r="A47" s="28" t="n"/>
      <c r="B47" s="48" t="n"/>
      <c r="C47" s="35" t="n"/>
      <c r="D47" s="28" t="n"/>
      <c r="E47" s="28" t="n"/>
      <c r="F47" s="28" t="n"/>
      <c r="G47" s="28" t="n"/>
      <c r="H47" s="27" t="n"/>
      <c r="I47" s="27" t="n"/>
      <c r="J47" s="27" t="n"/>
      <c r="K47" s="28" t="n"/>
      <c r="L47" s="48" t="n"/>
      <c r="M47" s="48" t="n"/>
      <c r="N47" s="29">
        <f>IFERROR(IF(B47="","",IF(M47&lt;&gt;"",MAX(0,M47-B47),MAX(0,TODAY()-B47))),"")</f>
        <v/>
      </c>
      <c r="O47" s="29">
        <f>IFERROR(IF(B47="","",IF(OR(F47="Resolved",F47="Closed"),"Completed",IF(L47="","No Due Date",IF(L47&lt;TODAY(),"Overdue",IF(L47=TODAY(),"Due Today","Open"))))),"")</f>
        <v/>
      </c>
      <c r="P47" s="50" t="n"/>
      <c r="Q47" s="28" t="n"/>
      <c r="R47" s="27" t="n"/>
    </row>
    <row r="48" ht="22" customHeight="1">
      <c r="A48" s="28" t="n"/>
      <c r="B48" s="48" t="n"/>
      <c r="C48" s="35" t="n"/>
      <c r="D48" s="28" t="n"/>
      <c r="E48" s="28" t="n"/>
      <c r="F48" s="28" t="n"/>
      <c r="G48" s="28" t="n"/>
      <c r="H48" s="27" t="n"/>
      <c r="I48" s="27" t="n"/>
      <c r="J48" s="27" t="n"/>
      <c r="K48" s="28" t="n"/>
      <c r="L48" s="48" t="n"/>
      <c r="M48" s="48" t="n"/>
      <c r="N48" s="29">
        <f>IFERROR(IF(B48="","",IF(M48&lt;&gt;"",MAX(0,M48-B48),MAX(0,TODAY()-B48))),"")</f>
        <v/>
      </c>
      <c r="O48" s="29">
        <f>IFERROR(IF(B48="","",IF(OR(F48="Resolved",F48="Closed"),"Completed",IF(L48="","No Due Date",IF(L48&lt;TODAY(),"Overdue",IF(L48=TODAY(),"Due Today","Open"))))),"")</f>
        <v/>
      </c>
      <c r="P48" s="50" t="n"/>
      <c r="Q48" s="28" t="n"/>
      <c r="R48" s="27" t="n"/>
    </row>
    <row r="49" ht="22" customHeight="1">
      <c r="A49" s="28" t="n"/>
      <c r="B49" s="48" t="n"/>
      <c r="C49" s="35" t="n"/>
      <c r="D49" s="28" t="n"/>
      <c r="E49" s="28" t="n"/>
      <c r="F49" s="28" t="n"/>
      <c r="G49" s="28" t="n"/>
      <c r="H49" s="27" t="n"/>
      <c r="I49" s="27" t="n"/>
      <c r="J49" s="27" t="n"/>
      <c r="K49" s="28" t="n"/>
      <c r="L49" s="48" t="n"/>
      <c r="M49" s="48" t="n"/>
      <c r="N49" s="29">
        <f>IFERROR(IF(B49="","",IF(M49&lt;&gt;"",MAX(0,M49-B49),MAX(0,TODAY()-B49))),"")</f>
        <v/>
      </c>
      <c r="O49" s="29">
        <f>IFERROR(IF(B49="","",IF(OR(F49="Resolved",F49="Closed"),"Completed",IF(L49="","No Due Date",IF(L49&lt;TODAY(),"Overdue",IF(L49=TODAY(),"Due Today","Open"))))),"")</f>
        <v/>
      </c>
      <c r="P49" s="50" t="n"/>
      <c r="Q49" s="28" t="n"/>
      <c r="R49" s="27" t="n"/>
    </row>
    <row r="50" ht="22" customHeight="1">
      <c r="A50" s="28" t="n"/>
      <c r="B50" s="48" t="n"/>
      <c r="C50" s="35" t="n"/>
      <c r="D50" s="28" t="n"/>
      <c r="E50" s="28" t="n"/>
      <c r="F50" s="28" t="n"/>
      <c r="G50" s="28" t="n"/>
      <c r="H50" s="27" t="n"/>
      <c r="I50" s="27" t="n"/>
      <c r="J50" s="27" t="n"/>
      <c r="K50" s="28" t="n"/>
      <c r="L50" s="48" t="n"/>
      <c r="M50" s="48" t="n"/>
      <c r="N50" s="29">
        <f>IFERROR(IF(B50="","",IF(M50&lt;&gt;"",MAX(0,M50-B50),MAX(0,TODAY()-B50))),"")</f>
        <v/>
      </c>
      <c r="O50" s="29">
        <f>IFERROR(IF(B50="","",IF(OR(F50="Resolved",F50="Closed"),"Completed",IF(L50="","No Due Date",IF(L50&lt;TODAY(),"Overdue",IF(L50=TODAY(),"Due Today","Open"))))),"")</f>
        <v/>
      </c>
      <c r="P50" s="50" t="n"/>
      <c r="Q50" s="28" t="n"/>
      <c r="R50" s="27" t="n"/>
    </row>
    <row r="51" ht="22" customHeight="1">
      <c r="A51" s="28" t="n"/>
      <c r="B51" s="48" t="n"/>
      <c r="C51" s="35" t="n"/>
      <c r="D51" s="28" t="n"/>
      <c r="E51" s="28" t="n"/>
      <c r="F51" s="28" t="n"/>
      <c r="G51" s="28" t="n"/>
      <c r="H51" s="27" t="n"/>
      <c r="I51" s="27" t="n"/>
      <c r="J51" s="27" t="n"/>
      <c r="K51" s="28" t="n"/>
      <c r="L51" s="48" t="n"/>
      <c r="M51" s="48" t="n"/>
      <c r="N51" s="29">
        <f>IFERROR(IF(B51="","",IF(M51&lt;&gt;"",MAX(0,M51-B51),MAX(0,TODAY()-B51))),"")</f>
        <v/>
      </c>
      <c r="O51" s="29">
        <f>IFERROR(IF(B51="","",IF(OR(F51="Resolved",F51="Closed"),"Completed",IF(L51="","No Due Date",IF(L51&lt;TODAY(),"Overdue",IF(L51=TODAY(),"Due Today","Open"))))),"")</f>
        <v/>
      </c>
      <c r="P51" s="50" t="n"/>
      <c r="Q51" s="28" t="n"/>
      <c r="R51" s="27" t="n"/>
    </row>
    <row r="52" ht="22" customHeight="1">
      <c r="A52" s="28" t="n"/>
      <c r="B52" s="48" t="n"/>
      <c r="C52" s="35" t="n"/>
      <c r="D52" s="28" t="n"/>
      <c r="E52" s="28" t="n"/>
      <c r="F52" s="28" t="n"/>
      <c r="G52" s="28" t="n"/>
      <c r="H52" s="27" t="n"/>
      <c r="I52" s="27" t="n"/>
      <c r="J52" s="27" t="n"/>
      <c r="K52" s="28" t="n"/>
      <c r="L52" s="48" t="n"/>
      <c r="M52" s="48" t="n"/>
      <c r="N52" s="29">
        <f>IFERROR(IF(B52="","",IF(M52&lt;&gt;"",MAX(0,M52-B52),MAX(0,TODAY()-B52))),"")</f>
        <v/>
      </c>
      <c r="O52" s="29">
        <f>IFERROR(IF(B52="","",IF(OR(F52="Resolved",F52="Closed"),"Completed",IF(L52="","No Due Date",IF(L52&lt;TODAY(),"Overdue",IF(L52=TODAY(),"Due Today","Open"))))),"")</f>
        <v/>
      </c>
      <c r="P52" s="50" t="n"/>
      <c r="Q52" s="28" t="n"/>
      <c r="R52" s="27" t="n"/>
    </row>
    <row r="53" ht="22" customHeight="1">
      <c r="A53" s="28" t="n"/>
      <c r="B53" s="48" t="n"/>
      <c r="C53" s="35" t="n"/>
      <c r="D53" s="28" t="n"/>
      <c r="E53" s="28" t="n"/>
      <c r="F53" s="28" t="n"/>
      <c r="G53" s="28" t="n"/>
      <c r="H53" s="27" t="n"/>
      <c r="I53" s="27" t="n"/>
      <c r="J53" s="27" t="n"/>
      <c r="K53" s="28" t="n"/>
      <c r="L53" s="48" t="n"/>
      <c r="M53" s="48" t="n"/>
      <c r="N53" s="29">
        <f>IFERROR(IF(B53="","",IF(M53&lt;&gt;"",MAX(0,M53-B53),MAX(0,TODAY()-B53))),"")</f>
        <v/>
      </c>
      <c r="O53" s="29">
        <f>IFERROR(IF(B53="","",IF(OR(F53="Resolved",F53="Closed"),"Completed",IF(L53="","No Due Date",IF(L53&lt;TODAY(),"Overdue",IF(L53=TODAY(),"Due Today","Open"))))),"")</f>
        <v/>
      </c>
      <c r="P53" s="50" t="n"/>
      <c r="Q53" s="28" t="n"/>
      <c r="R53" s="27" t="n"/>
    </row>
    <row r="54" ht="22" customHeight="1">
      <c r="A54" s="28" t="n"/>
      <c r="B54" s="48" t="n"/>
      <c r="C54" s="35" t="n"/>
      <c r="D54" s="28" t="n"/>
      <c r="E54" s="28" t="n"/>
      <c r="F54" s="28" t="n"/>
      <c r="G54" s="28" t="n"/>
      <c r="H54" s="27" t="n"/>
      <c r="I54" s="27" t="n"/>
      <c r="J54" s="27" t="n"/>
      <c r="K54" s="28" t="n"/>
      <c r="L54" s="48" t="n"/>
      <c r="M54" s="48" t="n"/>
      <c r="N54" s="29">
        <f>IFERROR(IF(B54="","",IF(M54&lt;&gt;"",MAX(0,M54-B54),MAX(0,TODAY()-B54))),"")</f>
        <v/>
      </c>
      <c r="O54" s="29">
        <f>IFERROR(IF(B54="","",IF(OR(F54="Resolved",F54="Closed"),"Completed",IF(L54="","No Due Date",IF(L54&lt;TODAY(),"Overdue",IF(L54=TODAY(),"Due Today","Open"))))),"")</f>
        <v/>
      </c>
      <c r="P54" s="50" t="n"/>
      <c r="Q54" s="28" t="n"/>
      <c r="R54" s="27" t="n"/>
    </row>
    <row r="55" ht="22" customHeight="1">
      <c r="A55" s="28" t="n"/>
      <c r="B55" s="48" t="n"/>
      <c r="C55" s="35" t="n"/>
      <c r="D55" s="28" t="n"/>
      <c r="E55" s="28" t="n"/>
      <c r="F55" s="28" t="n"/>
      <c r="G55" s="28" t="n"/>
      <c r="H55" s="27" t="n"/>
      <c r="I55" s="27" t="n"/>
      <c r="J55" s="27" t="n"/>
      <c r="K55" s="28" t="n"/>
      <c r="L55" s="48" t="n"/>
      <c r="M55" s="48" t="n"/>
      <c r="N55" s="29">
        <f>IFERROR(IF(B55="","",IF(M55&lt;&gt;"",MAX(0,M55-B55),MAX(0,TODAY()-B55))),"")</f>
        <v/>
      </c>
      <c r="O55" s="29">
        <f>IFERROR(IF(B55="","",IF(OR(F55="Resolved",F55="Closed"),"Completed",IF(L55="","No Due Date",IF(L55&lt;TODAY(),"Overdue",IF(L55=TODAY(),"Due Today","Open"))))),"")</f>
        <v/>
      </c>
      <c r="P55" s="50" t="n"/>
      <c r="Q55" s="28" t="n"/>
      <c r="R55" s="27" t="n"/>
    </row>
    <row r="56" ht="22" customHeight="1">
      <c r="A56" s="28" t="n"/>
      <c r="B56" s="48" t="n"/>
      <c r="C56" s="35" t="n"/>
      <c r="D56" s="28" t="n"/>
      <c r="E56" s="28" t="n"/>
      <c r="F56" s="28" t="n"/>
      <c r="G56" s="28" t="n"/>
      <c r="H56" s="27" t="n"/>
      <c r="I56" s="27" t="n"/>
      <c r="J56" s="27" t="n"/>
      <c r="K56" s="28" t="n"/>
      <c r="L56" s="48" t="n"/>
      <c r="M56" s="48" t="n"/>
      <c r="N56" s="29">
        <f>IFERROR(IF(B56="","",IF(M56&lt;&gt;"",MAX(0,M56-B56),MAX(0,TODAY()-B56))),"")</f>
        <v/>
      </c>
      <c r="O56" s="29">
        <f>IFERROR(IF(B56="","",IF(OR(F56="Resolved",F56="Closed"),"Completed",IF(L56="","No Due Date",IF(L56&lt;TODAY(),"Overdue",IF(L56=TODAY(),"Due Today","Open"))))),"")</f>
        <v/>
      </c>
      <c r="P56" s="50" t="n"/>
      <c r="Q56" s="28" t="n"/>
      <c r="R56" s="27" t="n"/>
    </row>
    <row r="57" ht="22" customHeight="1">
      <c r="A57" s="28" t="n"/>
      <c r="B57" s="48" t="n"/>
      <c r="C57" s="35" t="n"/>
      <c r="D57" s="28" t="n"/>
      <c r="E57" s="28" t="n"/>
      <c r="F57" s="28" t="n"/>
      <c r="G57" s="28" t="n"/>
      <c r="H57" s="27" t="n"/>
      <c r="I57" s="27" t="n"/>
      <c r="J57" s="27" t="n"/>
      <c r="K57" s="28" t="n"/>
      <c r="L57" s="48" t="n"/>
      <c r="M57" s="48" t="n"/>
      <c r="N57" s="29">
        <f>IFERROR(IF(B57="","",IF(M57&lt;&gt;"",MAX(0,M57-B57),MAX(0,TODAY()-B57))),"")</f>
        <v/>
      </c>
      <c r="O57" s="29">
        <f>IFERROR(IF(B57="","",IF(OR(F57="Resolved",F57="Closed"),"Completed",IF(L57="","No Due Date",IF(L57&lt;TODAY(),"Overdue",IF(L57=TODAY(),"Due Today","Open"))))),"")</f>
        <v/>
      </c>
      <c r="P57" s="50" t="n"/>
      <c r="Q57" s="28" t="n"/>
      <c r="R57" s="27" t="n"/>
    </row>
    <row r="58" ht="22" customHeight="1">
      <c r="A58" s="28" t="n"/>
      <c r="B58" s="48" t="n"/>
      <c r="C58" s="35" t="n"/>
      <c r="D58" s="28" t="n"/>
      <c r="E58" s="28" t="n"/>
      <c r="F58" s="28" t="n"/>
      <c r="G58" s="28" t="n"/>
      <c r="H58" s="27" t="n"/>
      <c r="I58" s="27" t="n"/>
      <c r="J58" s="27" t="n"/>
      <c r="K58" s="28" t="n"/>
      <c r="L58" s="48" t="n"/>
      <c r="M58" s="48" t="n"/>
      <c r="N58" s="29">
        <f>IFERROR(IF(B58="","",IF(M58&lt;&gt;"",MAX(0,M58-B58),MAX(0,TODAY()-B58))),"")</f>
        <v/>
      </c>
      <c r="O58" s="29">
        <f>IFERROR(IF(B58="","",IF(OR(F58="Resolved",F58="Closed"),"Completed",IF(L58="","No Due Date",IF(L58&lt;TODAY(),"Overdue",IF(L58=TODAY(),"Due Today","Open"))))),"")</f>
        <v/>
      </c>
      <c r="P58" s="50" t="n"/>
      <c r="Q58" s="28" t="n"/>
      <c r="R58" s="27" t="n"/>
    </row>
    <row r="59" ht="22" customHeight="1">
      <c r="A59" s="28" t="n"/>
      <c r="B59" s="48" t="n"/>
      <c r="C59" s="35" t="n"/>
      <c r="D59" s="28" t="n"/>
      <c r="E59" s="28" t="n"/>
      <c r="F59" s="28" t="n"/>
      <c r="G59" s="28" t="n"/>
      <c r="H59" s="27" t="n"/>
      <c r="I59" s="27" t="n"/>
      <c r="J59" s="27" t="n"/>
      <c r="K59" s="28" t="n"/>
      <c r="L59" s="48" t="n"/>
      <c r="M59" s="48" t="n"/>
      <c r="N59" s="29">
        <f>IFERROR(IF(B59="","",IF(M59&lt;&gt;"",MAX(0,M59-B59),MAX(0,TODAY()-B59))),"")</f>
        <v/>
      </c>
      <c r="O59" s="29">
        <f>IFERROR(IF(B59="","",IF(OR(F59="Resolved",F59="Closed"),"Completed",IF(L59="","No Due Date",IF(L59&lt;TODAY(),"Overdue",IF(L59=TODAY(),"Due Today","Open"))))),"")</f>
        <v/>
      </c>
      <c r="P59" s="50" t="n"/>
      <c r="Q59" s="28" t="n"/>
      <c r="R59" s="27" t="n"/>
    </row>
    <row r="60" ht="22" customHeight="1">
      <c r="A60" s="28" t="n"/>
      <c r="B60" s="48" t="n"/>
      <c r="C60" s="35" t="n"/>
      <c r="D60" s="28" t="n"/>
      <c r="E60" s="28" t="n"/>
      <c r="F60" s="28" t="n"/>
      <c r="G60" s="28" t="n"/>
      <c r="H60" s="27" t="n"/>
      <c r="I60" s="27" t="n"/>
      <c r="J60" s="27" t="n"/>
      <c r="K60" s="28" t="n"/>
      <c r="L60" s="48" t="n"/>
      <c r="M60" s="48" t="n"/>
      <c r="N60" s="29">
        <f>IFERROR(IF(B60="","",IF(M60&lt;&gt;"",MAX(0,M60-B60),MAX(0,TODAY()-B60))),"")</f>
        <v/>
      </c>
      <c r="O60" s="29">
        <f>IFERROR(IF(B60="","",IF(OR(F60="Resolved",F60="Closed"),"Completed",IF(L60="","No Due Date",IF(L60&lt;TODAY(),"Overdue",IF(L60=TODAY(),"Due Today","Open"))))),"")</f>
        <v/>
      </c>
      <c r="P60" s="50" t="n"/>
      <c r="Q60" s="28" t="n"/>
      <c r="R60" s="27" t="n"/>
    </row>
    <row r="61" ht="22" customHeight="1">
      <c r="A61" s="28" t="n"/>
      <c r="B61" s="48" t="n"/>
      <c r="C61" s="35" t="n"/>
      <c r="D61" s="28" t="n"/>
      <c r="E61" s="28" t="n"/>
      <c r="F61" s="28" t="n"/>
      <c r="G61" s="28" t="n"/>
      <c r="H61" s="27" t="n"/>
      <c r="I61" s="27" t="n"/>
      <c r="J61" s="27" t="n"/>
      <c r="K61" s="28" t="n"/>
      <c r="L61" s="48" t="n"/>
      <c r="M61" s="48" t="n"/>
      <c r="N61" s="29">
        <f>IFERROR(IF(B61="","",IF(M61&lt;&gt;"",MAX(0,M61-B61),MAX(0,TODAY()-B61))),"")</f>
        <v/>
      </c>
      <c r="O61" s="29">
        <f>IFERROR(IF(B61="","",IF(OR(F61="Resolved",F61="Closed"),"Completed",IF(L61="","No Due Date",IF(L61&lt;TODAY(),"Overdue",IF(L61=TODAY(),"Due Today","Open"))))),"")</f>
        <v/>
      </c>
      <c r="P61" s="50" t="n"/>
      <c r="Q61" s="28" t="n"/>
      <c r="R61" s="27" t="n"/>
    </row>
    <row r="62" ht="22" customHeight="1">
      <c r="A62" s="28" t="n"/>
      <c r="B62" s="48" t="n"/>
      <c r="C62" s="35" t="n"/>
      <c r="D62" s="28" t="n"/>
      <c r="E62" s="28" t="n"/>
      <c r="F62" s="28" t="n"/>
      <c r="G62" s="28" t="n"/>
      <c r="H62" s="27" t="n"/>
      <c r="I62" s="27" t="n"/>
      <c r="J62" s="27" t="n"/>
      <c r="K62" s="28" t="n"/>
      <c r="L62" s="48" t="n"/>
      <c r="M62" s="48" t="n"/>
      <c r="N62" s="29">
        <f>IFERROR(IF(B62="","",IF(M62&lt;&gt;"",MAX(0,M62-B62),MAX(0,TODAY()-B62))),"")</f>
        <v/>
      </c>
      <c r="O62" s="29">
        <f>IFERROR(IF(B62="","",IF(OR(F62="Resolved",F62="Closed"),"Completed",IF(L62="","No Due Date",IF(L62&lt;TODAY(),"Overdue",IF(L62=TODAY(),"Due Today","Open"))))),"")</f>
        <v/>
      </c>
      <c r="P62" s="50" t="n"/>
      <c r="Q62" s="28" t="n"/>
      <c r="R62" s="27" t="n"/>
    </row>
    <row r="63" ht="22" customHeight="1">
      <c r="A63" s="28" t="n"/>
      <c r="B63" s="48" t="n"/>
      <c r="C63" s="35" t="n"/>
      <c r="D63" s="28" t="n"/>
      <c r="E63" s="28" t="n"/>
      <c r="F63" s="28" t="n"/>
      <c r="G63" s="28" t="n"/>
      <c r="H63" s="27" t="n"/>
      <c r="I63" s="27" t="n"/>
      <c r="J63" s="27" t="n"/>
      <c r="K63" s="28" t="n"/>
      <c r="L63" s="48" t="n"/>
      <c r="M63" s="48" t="n"/>
      <c r="N63" s="29">
        <f>IFERROR(IF(B63="","",IF(M63&lt;&gt;"",MAX(0,M63-B63),MAX(0,TODAY()-B63))),"")</f>
        <v/>
      </c>
      <c r="O63" s="29">
        <f>IFERROR(IF(B63="","",IF(OR(F63="Resolved",F63="Closed"),"Completed",IF(L63="","No Due Date",IF(L63&lt;TODAY(),"Overdue",IF(L63=TODAY(),"Due Today","Open"))))),"")</f>
        <v/>
      </c>
      <c r="P63" s="50" t="n"/>
      <c r="Q63" s="28" t="n"/>
      <c r="R63" s="27" t="n"/>
    </row>
    <row r="64" ht="22" customHeight="1">
      <c r="A64" s="28" t="n"/>
      <c r="B64" s="48" t="n"/>
      <c r="C64" s="35" t="n"/>
      <c r="D64" s="28" t="n"/>
      <c r="E64" s="28" t="n"/>
      <c r="F64" s="28" t="n"/>
      <c r="G64" s="28" t="n"/>
      <c r="H64" s="27" t="n"/>
      <c r="I64" s="27" t="n"/>
      <c r="J64" s="27" t="n"/>
      <c r="K64" s="28" t="n"/>
      <c r="L64" s="48" t="n"/>
      <c r="M64" s="48" t="n"/>
      <c r="N64" s="29">
        <f>IFERROR(IF(B64="","",IF(M64&lt;&gt;"",MAX(0,M64-B64),MAX(0,TODAY()-B64))),"")</f>
        <v/>
      </c>
      <c r="O64" s="29">
        <f>IFERROR(IF(B64="","",IF(OR(F64="Resolved",F64="Closed"),"Completed",IF(L64="","No Due Date",IF(L64&lt;TODAY(),"Overdue",IF(L64=TODAY(),"Due Today","Open"))))),"")</f>
        <v/>
      </c>
      <c r="P64" s="50" t="n"/>
      <c r="Q64" s="28" t="n"/>
      <c r="R64" s="27" t="n"/>
    </row>
    <row r="65" ht="22" customHeight="1">
      <c r="A65" s="28" t="n"/>
      <c r="B65" s="48" t="n"/>
      <c r="C65" s="35" t="n"/>
      <c r="D65" s="28" t="n"/>
      <c r="E65" s="28" t="n"/>
      <c r="F65" s="28" t="n"/>
      <c r="G65" s="28" t="n"/>
      <c r="H65" s="27" t="n"/>
      <c r="I65" s="27" t="n"/>
      <c r="J65" s="27" t="n"/>
      <c r="K65" s="28" t="n"/>
      <c r="L65" s="48" t="n"/>
      <c r="M65" s="48" t="n"/>
      <c r="N65" s="29">
        <f>IFERROR(IF(B65="","",IF(M65&lt;&gt;"",MAX(0,M65-B65),MAX(0,TODAY()-B65))),"")</f>
        <v/>
      </c>
      <c r="O65" s="29">
        <f>IFERROR(IF(B65="","",IF(OR(F65="Resolved",F65="Closed"),"Completed",IF(L65="","No Due Date",IF(L65&lt;TODAY(),"Overdue",IF(L65=TODAY(),"Due Today","Open"))))),"")</f>
        <v/>
      </c>
      <c r="P65" s="50" t="n"/>
      <c r="Q65" s="28" t="n"/>
      <c r="R65" s="27" t="n"/>
    </row>
    <row r="66" ht="22" customHeight="1">
      <c r="A66" s="28" t="n"/>
      <c r="B66" s="48" t="n"/>
      <c r="C66" s="35" t="n"/>
      <c r="D66" s="28" t="n"/>
      <c r="E66" s="28" t="n"/>
      <c r="F66" s="28" t="n"/>
      <c r="G66" s="28" t="n"/>
      <c r="H66" s="27" t="n"/>
      <c r="I66" s="27" t="n"/>
      <c r="J66" s="27" t="n"/>
      <c r="K66" s="28" t="n"/>
      <c r="L66" s="48" t="n"/>
      <c r="M66" s="48" t="n"/>
      <c r="N66" s="29">
        <f>IFERROR(IF(B66="","",IF(M66&lt;&gt;"",MAX(0,M66-B66),MAX(0,TODAY()-B66))),"")</f>
        <v/>
      </c>
      <c r="O66" s="29">
        <f>IFERROR(IF(B66="","",IF(OR(F66="Resolved",F66="Closed"),"Completed",IF(L66="","No Due Date",IF(L66&lt;TODAY(),"Overdue",IF(L66=TODAY(),"Due Today","Open"))))),"")</f>
        <v/>
      </c>
      <c r="P66" s="50" t="n"/>
      <c r="Q66" s="28" t="n"/>
      <c r="R66" s="27" t="n"/>
    </row>
    <row r="67" ht="22" customHeight="1">
      <c r="A67" s="28" t="n"/>
      <c r="B67" s="48" t="n"/>
      <c r="C67" s="35" t="n"/>
      <c r="D67" s="28" t="n"/>
      <c r="E67" s="28" t="n"/>
      <c r="F67" s="28" t="n"/>
      <c r="G67" s="28" t="n"/>
      <c r="H67" s="27" t="n"/>
      <c r="I67" s="27" t="n"/>
      <c r="J67" s="27" t="n"/>
      <c r="K67" s="28" t="n"/>
      <c r="L67" s="48" t="n"/>
      <c r="M67" s="48" t="n"/>
      <c r="N67" s="29">
        <f>IFERROR(IF(B67="","",IF(M67&lt;&gt;"",MAX(0,M67-B67),MAX(0,TODAY()-B67))),"")</f>
        <v/>
      </c>
      <c r="O67" s="29">
        <f>IFERROR(IF(B67="","",IF(OR(F67="Resolved",F67="Closed"),"Completed",IF(L67="","No Due Date",IF(L67&lt;TODAY(),"Overdue",IF(L67=TODAY(),"Due Today","Open"))))),"")</f>
        <v/>
      </c>
      <c r="P67" s="50" t="n"/>
      <c r="Q67" s="28" t="n"/>
      <c r="R67" s="27" t="n"/>
    </row>
    <row r="68" ht="22" customHeight="1">
      <c r="A68" s="28" t="n"/>
      <c r="B68" s="48" t="n"/>
      <c r="C68" s="35" t="n"/>
      <c r="D68" s="28" t="n"/>
      <c r="E68" s="28" t="n"/>
      <c r="F68" s="28" t="n"/>
      <c r="G68" s="28" t="n"/>
      <c r="H68" s="27" t="n"/>
      <c r="I68" s="27" t="n"/>
      <c r="J68" s="27" t="n"/>
      <c r="K68" s="28" t="n"/>
      <c r="L68" s="48" t="n"/>
      <c r="M68" s="48" t="n"/>
      <c r="N68" s="29">
        <f>IFERROR(IF(B68="","",IF(M68&lt;&gt;"",MAX(0,M68-B68),MAX(0,TODAY()-B68))),"")</f>
        <v/>
      </c>
      <c r="O68" s="29">
        <f>IFERROR(IF(B68="","",IF(OR(F68="Resolved",F68="Closed"),"Completed",IF(L68="","No Due Date",IF(L68&lt;TODAY(),"Overdue",IF(L68=TODAY(),"Due Today","Open"))))),"")</f>
        <v/>
      </c>
      <c r="P68" s="50" t="n"/>
      <c r="Q68" s="28" t="n"/>
      <c r="R68" s="27" t="n"/>
    </row>
    <row r="69" ht="22" customHeight="1">
      <c r="A69" s="28" t="n"/>
      <c r="B69" s="48" t="n"/>
      <c r="C69" s="35" t="n"/>
      <c r="D69" s="28" t="n"/>
      <c r="E69" s="28" t="n"/>
      <c r="F69" s="28" t="n"/>
      <c r="G69" s="28" t="n"/>
      <c r="H69" s="27" t="n"/>
      <c r="I69" s="27" t="n"/>
      <c r="J69" s="27" t="n"/>
      <c r="K69" s="28" t="n"/>
      <c r="L69" s="48" t="n"/>
      <c r="M69" s="48" t="n"/>
      <c r="N69" s="29">
        <f>IFERROR(IF(B69="","",IF(M69&lt;&gt;"",MAX(0,M69-B69),MAX(0,TODAY()-B69))),"")</f>
        <v/>
      </c>
      <c r="O69" s="29">
        <f>IFERROR(IF(B69="","",IF(OR(F69="Resolved",F69="Closed"),"Completed",IF(L69="","No Due Date",IF(L69&lt;TODAY(),"Overdue",IF(L69=TODAY(),"Due Today","Open"))))),"")</f>
        <v/>
      </c>
      <c r="P69" s="50" t="n"/>
      <c r="Q69" s="28" t="n"/>
      <c r="R69" s="27" t="n"/>
    </row>
    <row r="70" ht="22" customHeight="1">
      <c r="A70" s="28" t="n"/>
      <c r="B70" s="48" t="n"/>
      <c r="C70" s="35" t="n"/>
      <c r="D70" s="28" t="n"/>
      <c r="E70" s="28" t="n"/>
      <c r="F70" s="28" t="n"/>
      <c r="G70" s="28" t="n"/>
      <c r="H70" s="27" t="n"/>
      <c r="I70" s="27" t="n"/>
      <c r="J70" s="27" t="n"/>
      <c r="K70" s="28" t="n"/>
      <c r="L70" s="48" t="n"/>
      <c r="M70" s="48" t="n"/>
      <c r="N70" s="29">
        <f>IFERROR(IF(B70="","",IF(M70&lt;&gt;"",MAX(0,M70-B70),MAX(0,TODAY()-B70))),"")</f>
        <v/>
      </c>
      <c r="O70" s="29">
        <f>IFERROR(IF(B70="","",IF(OR(F70="Resolved",F70="Closed"),"Completed",IF(L70="","No Due Date",IF(L70&lt;TODAY(),"Overdue",IF(L70=TODAY(),"Due Today","Open"))))),"")</f>
        <v/>
      </c>
      <c r="P70" s="50" t="n"/>
      <c r="Q70" s="28" t="n"/>
      <c r="R70" s="27" t="n"/>
    </row>
    <row r="71" ht="22" customHeight="1">
      <c r="A71" s="28" t="n"/>
      <c r="B71" s="48" t="n"/>
      <c r="C71" s="35" t="n"/>
      <c r="D71" s="28" t="n"/>
      <c r="E71" s="28" t="n"/>
      <c r="F71" s="28" t="n"/>
      <c r="G71" s="28" t="n"/>
      <c r="H71" s="27" t="n"/>
      <c r="I71" s="27" t="n"/>
      <c r="J71" s="27" t="n"/>
      <c r="K71" s="28" t="n"/>
      <c r="L71" s="48" t="n"/>
      <c r="M71" s="48" t="n"/>
      <c r="N71" s="29">
        <f>IFERROR(IF(B71="","",IF(M71&lt;&gt;"",MAX(0,M71-B71),MAX(0,TODAY()-B71))),"")</f>
        <v/>
      </c>
      <c r="O71" s="29">
        <f>IFERROR(IF(B71="","",IF(OR(F71="Resolved",F71="Closed"),"Completed",IF(L71="","No Due Date",IF(L71&lt;TODAY(),"Overdue",IF(L71=TODAY(),"Due Today","Open"))))),"")</f>
        <v/>
      </c>
      <c r="P71" s="50" t="n"/>
      <c r="Q71" s="28" t="n"/>
      <c r="R71" s="27" t="n"/>
    </row>
    <row r="72" ht="22" customHeight="1">
      <c r="A72" s="28" t="n"/>
      <c r="B72" s="48" t="n"/>
      <c r="C72" s="35" t="n"/>
      <c r="D72" s="28" t="n"/>
      <c r="E72" s="28" t="n"/>
      <c r="F72" s="28" t="n"/>
      <c r="G72" s="28" t="n"/>
      <c r="H72" s="27" t="n"/>
      <c r="I72" s="27" t="n"/>
      <c r="J72" s="27" t="n"/>
      <c r="K72" s="28" t="n"/>
      <c r="L72" s="48" t="n"/>
      <c r="M72" s="48" t="n"/>
      <c r="N72" s="29">
        <f>IFERROR(IF(B72="","",IF(M72&lt;&gt;"",MAX(0,M72-B72),MAX(0,TODAY()-B72))),"")</f>
        <v/>
      </c>
      <c r="O72" s="29">
        <f>IFERROR(IF(B72="","",IF(OR(F72="Resolved",F72="Closed"),"Completed",IF(L72="","No Due Date",IF(L72&lt;TODAY(),"Overdue",IF(L72=TODAY(),"Due Today","Open"))))),"")</f>
        <v/>
      </c>
      <c r="P72" s="50" t="n"/>
      <c r="Q72" s="28" t="n"/>
      <c r="R72" s="27" t="n"/>
    </row>
    <row r="73" ht="22" customHeight="1">
      <c r="A73" s="28" t="n"/>
      <c r="B73" s="48" t="n"/>
      <c r="C73" s="35" t="n"/>
      <c r="D73" s="28" t="n"/>
      <c r="E73" s="28" t="n"/>
      <c r="F73" s="28" t="n"/>
      <c r="G73" s="28" t="n"/>
      <c r="H73" s="27" t="n"/>
      <c r="I73" s="27" t="n"/>
      <c r="J73" s="27" t="n"/>
      <c r="K73" s="28" t="n"/>
      <c r="L73" s="48" t="n"/>
      <c r="M73" s="48" t="n"/>
      <c r="N73" s="29">
        <f>IFERROR(IF(B73="","",IF(M73&lt;&gt;"",MAX(0,M73-B73),MAX(0,TODAY()-B73))),"")</f>
        <v/>
      </c>
      <c r="O73" s="29">
        <f>IFERROR(IF(B73="","",IF(OR(F73="Resolved",F73="Closed"),"Completed",IF(L73="","No Due Date",IF(L73&lt;TODAY(),"Overdue",IF(L73=TODAY(),"Due Today","Open"))))),"")</f>
        <v/>
      </c>
      <c r="P73" s="50" t="n"/>
      <c r="Q73" s="28" t="n"/>
      <c r="R73" s="27" t="n"/>
    </row>
    <row r="74" ht="22" customHeight="1">
      <c r="A74" s="28" t="n"/>
      <c r="B74" s="48" t="n"/>
      <c r="C74" s="35" t="n"/>
      <c r="D74" s="28" t="n"/>
      <c r="E74" s="28" t="n"/>
      <c r="F74" s="28" t="n"/>
      <c r="G74" s="28" t="n"/>
      <c r="H74" s="27" t="n"/>
      <c r="I74" s="27" t="n"/>
      <c r="J74" s="27" t="n"/>
      <c r="K74" s="28" t="n"/>
      <c r="L74" s="48" t="n"/>
      <c r="M74" s="48" t="n"/>
      <c r="N74" s="29">
        <f>IFERROR(IF(B74="","",IF(M74&lt;&gt;"",MAX(0,M74-B74),MAX(0,TODAY()-B74))),"")</f>
        <v/>
      </c>
      <c r="O74" s="29">
        <f>IFERROR(IF(B74="","",IF(OR(F74="Resolved",F74="Closed"),"Completed",IF(L74="","No Due Date",IF(L74&lt;TODAY(),"Overdue",IF(L74=TODAY(),"Due Today","Open"))))),"")</f>
        <v/>
      </c>
      <c r="P74" s="50" t="n"/>
      <c r="Q74" s="28" t="n"/>
      <c r="R74" s="27" t="n"/>
    </row>
    <row r="75" ht="22" customHeight="1">
      <c r="A75" s="28" t="n"/>
      <c r="B75" s="48" t="n"/>
      <c r="C75" s="35" t="n"/>
      <c r="D75" s="28" t="n"/>
      <c r="E75" s="28" t="n"/>
      <c r="F75" s="28" t="n"/>
      <c r="G75" s="28" t="n"/>
      <c r="H75" s="27" t="n"/>
      <c r="I75" s="27" t="n"/>
      <c r="J75" s="27" t="n"/>
      <c r="K75" s="28" t="n"/>
      <c r="L75" s="48" t="n"/>
      <c r="M75" s="48" t="n"/>
      <c r="N75" s="29">
        <f>IFERROR(IF(B75="","",IF(M75&lt;&gt;"",MAX(0,M75-B75),MAX(0,TODAY()-B75))),"")</f>
        <v/>
      </c>
      <c r="O75" s="29">
        <f>IFERROR(IF(B75="","",IF(OR(F75="Resolved",F75="Closed"),"Completed",IF(L75="","No Due Date",IF(L75&lt;TODAY(),"Overdue",IF(L75=TODAY(),"Due Today","Open"))))),"")</f>
        <v/>
      </c>
      <c r="P75" s="50" t="n"/>
      <c r="Q75" s="28" t="n"/>
      <c r="R75" s="27" t="n"/>
    </row>
    <row r="76" ht="22" customHeight="1">
      <c r="A76" s="28" t="n"/>
      <c r="B76" s="48" t="n"/>
      <c r="C76" s="35" t="n"/>
      <c r="D76" s="28" t="n"/>
      <c r="E76" s="28" t="n"/>
      <c r="F76" s="28" t="n"/>
      <c r="G76" s="28" t="n"/>
      <c r="H76" s="27" t="n"/>
      <c r="I76" s="27" t="n"/>
      <c r="J76" s="27" t="n"/>
      <c r="K76" s="28" t="n"/>
      <c r="L76" s="48" t="n"/>
      <c r="M76" s="48" t="n"/>
      <c r="N76" s="29">
        <f>IFERROR(IF(B76="","",IF(M76&lt;&gt;"",MAX(0,M76-B76),MAX(0,TODAY()-B76))),"")</f>
        <v/>
      </c>
      <c r="O76" s="29">
        <f>IFERROR(IF(B76="","",IF(OR(F76="Resolved",F76="Closed"),"Completed",IF(L76="","No Due Date",IF(L76&lt;TODAY(),"Overdue",IF(L76=TODAY(),"Due Today","Open"))))),"")</f>
        <v/>
      </c>
      <c r="P76" s="50" t="n"/>
      <c r="Q76" s="28" t="n"/>
      <c r="R76" s="27" t="n"/>
    </row>
    <row r="77" ht="22" customHeight="1">
      <c r="A77" s="28" t="n"/>
      <c r="B77" s="48" t="n"/>
      <c r="C77" s="35" t="n"/>
      <c r="D77" s="28" t="n"/>
      <c r="E77" s="28" t="n"/>
      <c r="F77" s="28" t="n"/>
      <c r="G77" s="28" t="n"/>
      <c r="H77" s="27" t="n"/>
      <c r="I77" s="27" t="n"/>
      <c r="J77" s="27" t="n"/>
      <c r="K77" s="28" t="n"/>
      <c r="L77" s="48" t="n"/>
      <c r="M77" s="48" t="n"/>
      <c r="N77" s="29">
        <f>IFERROR(IF(B77="","",IF(M77&lt;&gt;"",MAX(0,M77-B77),MAX(0,TODAY()-B77))),"")</f>
        <v/>
      </c>
      <c r="O77" s="29">
        <f>IFERROR(IF(B77="","",IF(OR(F77="Resolved",F77="Closed"),"Completed",IF(L77="","No Due Date",IF(L77&lt;TODAY(),"Overdue",IF(L77=TODAY(),"Due Today","Open"))))),"")</f>
        <v/>
      </c>
      <c r="P77" s="50" t="n"/>
      <c r="Q77" s="28" t="n"/>
      <c r="R77" s="27" t="n"/>
    </row>
    <row r="78" ht="22" customHeight="1">
      <c r="A78" s="28" t="n"/>
      <c r="B78" s="48" t="n"/>
      <c r="C78" s="35" t="n"/>
      <c r="D78" s="28" t="n"/>
      <c r="E78" s="28" t="n"/>
      <c r="F78" s="28" t="n"/>
      <c r="G78" s="28" t="n"/>
      <c r="H78" s="27" t="n"/>
      <c r="I78" s="27" t="n"/>
      <c r="J78" s="27" t="n"/>
      <c r="K78" s="28" t="n"/>
      <c r="L78" s="48" t="n"/>
      <c r="M78" s="48" t="n"/>
      <c r="N78" s="29">
        <f>IFERROR(IF(B78="","",IF(M78&lt;&gt;"",MAX(0,M78-B78),MAX(0,TODAY()-B78))),"")</f>
        <v/>
      </c>
      <c r="O78" s="29">
        <f>IFERROR(IF(B78="","",IF(OR(F78="Resolved",F78="Closed"),"Completed",IF(L78="","No Due Date",IF(L78&lt;TODAY(),"Overdue",IF(L78=TODAY(),"Due Today","Open"))))),"")</f>
        <v/>
      </c>
      <c r="P78" s="50" t="n"/>
      <c r="Q78" s="28" t="n"/>
      <c r="R78" s="27" t="n"/>
    </row>
    <row r="79" ht="22" customHeight="1">
      <c r="A79" s="28" t="n"/>
      <c r="B79" s="48" t="n"/>
      <c r="C79" s="35" t="n"/>
      <c r="D79" s="28" t="n"/>
      <c r="E79" s="28" t="n"/>
      <c r="F79" s="28" t="n"/>
      <c r="G79" s="28" t="n"/>
      <c r="H79" s="27" t="n"/>
      <c r="I79" s="27" t="n"/>
      <c r="J79" s="27" t="n"/>
      <c r="K79" s="28" t="n"/>
      <c r="L79" s="48" t="n"/>
      <c r="M79" s="48" t="n"/>
      <c r="N79" s="29">
        <f>IFERROR(IF(B79="","",IF(M79&lt;&gt;"",MAX(0,M79-B79),MAX(0,TODAY()-B79))),"")</f>
        <v/>
      </c>
      <c r="O79" s="29">
        <f>IFERROR(IF(B79="","",IF(OR(F79="Resolved",F79="Closed"),"Completed",IF(L79="","No Due Date",IF(L79&lt;TODAY(),"Overdue",IF(L79=TODAY(),"Due Today","Open"))))),"")</f>
        <v/>
      </c>
      <c r="P79" s="50" t="n"/>
      <c r="Q79" s="28" t="n"/>
      <c r="R79" s="27" t="n"/>
    </row>
    <row r="80" ht="22" customHeight="1">
      <c r="A80" s="28" t="n"/>
      <c r="B80" s="48" t="n"/>
      <c r="C80" s="35" t="n"/>
      <c r="D80" s="28" t="n"/>
      <c r="E80" s="28" t="n"/>
      <c r="F80" s="28" t="n"/>
      <c r="G80" s="28" t="n"/>
      <c r="H80" s="27" t="n"/>
      <c r="I80" s="27" t="n"/>
      <c r="J80" s="27" t="n"/>
      <c r="K80" s="28" t="n"/>
      <c r="L80" s="48" t="n"/>
      <c r="M80" s="48" t="n"/>
      <c r="N80" s="29">
        <f>IFERROR(IF(B80="","",IF(M80&lt;&gt;"",MAX(0,M80-B80),MAX(0,TODAY()-B80))),"")</f>
        <v/>
      </c>
      <c r="O80" s="29">
        <f>IFERROR(IF(B80="","",IF(OR(F80="Resolved",F80="Closed"),"Completed",IF(L80="","No Due Date",IF(L80&lt;TODAY(),"Overdue",IF(L80=TODAY(),"Due Today","Open"))))),"")</f>
        <v/>
      </c>
      <c r="P80" s="50" t="n"/>
      <c r="Q80" s="28" t="n"/>
      <c r="R80" s="27" t="n"/>
    </row>
    <row r="81" ht="22" customHeight="1">
      <c r="A81" s="28" t="n"/>
      <c r="B81" s="48" t="n"/>
      <c r="C81" s="35" t="n"/>
      <c r="D81" s="28" t="n"/>
      <c r="E81" s="28" t="n"/>
      <c r="F81" s="28" t="n"/>
      <c r="G81" s="28" t="n"/>
      <c r="H81" s="27" t="n"/>
      <c r="I81" s="27" t="n"/>
      <c r="J81" s="27" t="n"/>
      <c r="K81" s="28" t="n"/>
      <c r="L81" s="48" t="n"/>
      <c r="M81" s="48" t="n"/>
      <c r="N81" s="29">
        <f>IFERROR(IF(B81="","",IF(M81&lt;&gt;"",MAX(0,M81-B81),MAX(0,TODAY()-B81))),"")</f>
        <v/>
      </c>
      <c r="O81" s="29">
        <f>IFERROR(IF(B81="","",IF(OR(F81="Resolved",F81="Closed"),"Completed",IF(L81="","No Due Date",IF(L81&lt;TODAY(),"Overdue",IF(L81=TODAY(),"Due Today","Open"))))),"")</f>
        <v/>
      </c>
      <c r="P81" s="50" t="n"/>
      <c r="Q81" s="28" t="n"/>
      <c r="R81" s="27" t="n"/>
    </row>
    <row r="82" ht="22" customHeight="1">
      <c r="A82" s="28" t="n"/>
      <c r="B82" s="48" t="n"/>
      <c r="C82" s="35" t="n"/>
      <c r="D82" s="28" t="n"/>
      <c r="E82" s="28" t="n"/>
      <c r="F82" s="28" t="n"/>
      <c r="G82" s="28" t="n"/>
      <c r="H82" s="27" t="n"/>
      <c r="I82" s="27" t="n"/>
      <c r="J82" s="27" t="n"/>
      <c r="K82" s="28" t="n"/>
      <c r="L82" s="48" t="n"/>
      <c r="M82" s="48" t="n"/>
      <c r="N82" s="29">
        <f>IFERROR(IF(B82="","",IF(M82&lt;&gt;"",MAX(0,M82-B82),MAX(0,TODAY()-B82))),"")</f>
        <v/>
      </c>
      <c r="O82" s="29">
        <f>IFERROR(IF(B82="","",IF(OR(F82="Resolved",F82="Closed"),"Completed",IF(L82="","No Due Date",IF(L82&lt;TODAY(),"Overdue",IF(L82=TODAY(),"Due Today","Open"))))),"")</f>
        <v/>
      </c>
      <c r="P82" s="50" t="n"/>
      <c r="Q82" s="28" t="n"/>
      <c r="R82" s="27" t="n"/>
    </row>
    <row r="83" ht="22" customHeight="1">
      <c r="A83" s="28" t="n"/>
      <c r="B83" s="48" t="n"/>
      <c r="C83" s="35" t="n"/>
      <c r="D83" s="28" t="n"/>
      <c r="E83" s="28" t="n"/>
      <c r="F83" s="28" t="n"/>
      <c r="G83" s="28" t="n"/>
      <c r="H83" s="27" t="n"/>
      <c r="I83" s="27" t="n"/>
      <c r="J83" s="27" t="n"/>
      <c r="K83" s="28" t="n"/>
      <c r="L83" s="48" t="n"/>
      <c r="M83" s="48" t="n"/>
      <c r="N83" s="29">
        <f>IFERROR(IF(B83="","",IF(M83&lt;&gt;"",MAX(0,M83-B83),MAX(0,TODAY()-B83))),"")</f>
        <v/>
      </c>
      <c r="O83" s="29">
        <f>IFERROR(IF(B83="","",IF(OR(F83="Resolved",F83="Closed"),"Completed",IF(L83="","No Due Date",IF(L83&lt;TODAY(),"Overdue",IF(L83=TODAY(),"Due Today","Open"))))),"")</f>
        <v/>
      </c>
      <c r="P83" s="50" t="n"/>
      <c r="Q83" s="28" t="n"/>
      <c r="R83" s="27" t="n"/>
    </row>
    <row r="84" ht="22" customHeight="1">
      <c r="A84" s="28" t="n"/>
      <c r="B84" s="48" t="n"/>
      <c r="C84" s="35" t="n"/>
      <c r="D84" s="28" t="n"/>
      <c r="E84" s="28" t="n"/>
      <c r="F84" s="28" t="n"/>
      <c r="G84" s="28" t="n"/>
      <c r="H84" s="27" t="n"/>
      <c r="I84" s="27" t="n"/>
      <c r="J84" s="27" t="n"/>
      <c r="K84" s="28" t="n"/>
      <c r="L84" s="48" t="n"/>
      <c r="M84" s="48" t="n"/>
      <c r="N84" s="29">
        <f>IFERROR(IF(B84="","",IF(M84&lt;&gt;"",MAX(0,M84-B84),MAX(0,TODAY()-B84))),"")</f>
        <v/>
      </c>
      <c r="O84" s="29">
        <f>IFERROR(IF(B84="","",IF(OR(F84="Resolved",F84="Closed"),"Completed",IF(L84="","No Due Date",IF(L84&lt;TODAY(),"Overdue",IF(L84=TODAY(),"Due Today","Open"))))),"")</f>
        <v/>
      </c>
      <c r="P84" s="50" t="n"/>
      <c r="Q84" s="28" t="n"/>
      <c r="R84" s="27" t="n"/>
    </row>
    <row r="85" ht="22" customHeight="1">
      <c r="A85" s="28" t="n"/>
      <c r="B85" s="48" t="n"/>
      <c r="C85" s="35" t="n"/>
      <c r="D85" s="28" t="n"/>
      <c r="E85" s="28" t="n"/>
      <c r="F85" s="28" t="n"/>
      <c r="G85" s="28" t="n"/>
      <c r="H85" s="27" t="n"/>
      <c r="I85" s="27" t="n"/>
      <c r="J85" s="27" t="n"/>
      <c r="K85" s="28" t="n"/>
      <c r="L85" s="48" t="n"/>
      <c r="M85" s="48" t="n"/>
      <c r="N85" s="29">
        <f>IFERROR(IF(B85="","",IF(M85&lt;&gt;"",MAX(0,M85-B85),MAX(0,TODAY()-B85))),"")</f>
        <v/>
      </c>
      <c r="O85" s="29">
        <f>IFERROR(IF(B85="","",IF(OR(F85="Resolved",F85="Closed"),"Completed",IF(L85="","No Due Date",IF(L85&lt;TODAY(),"Overdue",IF(L85=TODAY(),"Due Today","Open"))))),"")</f>
        <v/>
      </c>
      <c r="P85" s="50" t="n"/>
      <c r="Q85" s="28" t="n"/>
      <c r="R85" s="27" t="n"/>
    </row>
    <row r="86" ht="22" customHeight="1">
      <c r="A86" s="28" t="n"/>
      <c r="B86" s="48" t="n"/>
      <c r="C86" s="35" t="n"/>
      <c r="D86" s="28" t="n"/>
      <c r="E86" s="28" t="n"/>
      <c r="F86" s="28" t="n"/>
      <c r="G86" s="28" t="n"/>
      <c r="H86" s="27" t="n"/>
      <c r="I86" s="27" t="n"/>
      <c r="J86" s="27" t="n"/>
      <c r="K86" s="28" t="n"/>
      <c r="L86" s="48" t="n"/>
      <c r="M86" s="48" t="n"/>
      <c r="N86" s="29">
        <f>IFERROR(IF(B86="","",IF(M86&lt;&gt;"",MAX(0,M86-B86),MAX(0,TODAY()-B86))),"")</f>
        <v/>
      </c>
      <c r="O86" s="29">
        <f>IFERROR(IF(B86="","",IF(OR(F86="Resolved",F86="Closed"),"Completed",IF(L86="","No Due Date",IF(L86&lt;TODAY(),"Overdue",IF(L86=TODAY(),"Due Today","Open"))))),"")</f>
        <v/>
      </c>
      <c r="P86" s="50" t="n"/>
      <c r="Q86" s="28" t="n"/>
      <c r="R86" s="27" t="n"/>
    </row>
    <row r="87" ht="22" customHeight="1">
      <c r="A87" s="28" t="n"/>
      <c r="B87" s="48" t="n"/>
      <c r="C87" s="35" t="n"/>
      <c r="D87" s="28" t="n"/>
      <c r="E87" s="28" t="n"/>
      <c r="F87" s="28" t="n"/>
      <c r="G87" s="28" t="n"/>
      <c r="H87" s="27" t="n"/>
      <c r="I87" s="27" t="n"/>
      <c r="J87" s="27" t="n"/>
      <c r="K87" s="28" t="n"/>
      <c r="L87" s="48" t="n"/>
      <c r="M87" s="48" t="n"/>
      <c r="N87" s="29">
        <f>IFERROR(IF(B87="","",IF(M87&lt;&gt;"",MAX(0,M87-B87),MAX(0,TODAY()-B87))),"")</f>
        <v/>
      </c>
      <c r="O87" s="29">
        <f>IFERROR(IF(B87="","",IF(OR(F87="Resolved",F87="Closed"),"Completed",IF(L87="","No Due Date",IF(L87&lt;TODAY(),"Overdue",IF(L87=TODAY(),"Due Today","Open"))))),"")</f>
        <v/>
      </c>
      <c r="P87" s="50" t="n"/>
      <c r="Q87" s="28" t="n"/>
      <c r="R87" s="27" t="n"/>
    </row>
    <row r="88" ht="22" customHeight="1">
      <c r="A88" s="28" t="n"/>
      <c r="B88" s="48" t="n"/>
      <c r="C88" s="35" t="n"/>
      <c r="D88" s="28" t="n"/>
      <c r="E88" s="28" t="n"/>
      <c r="F88" s="28" t="n"/>
      <c r="G88" s="28" t="n"/>
      <c r="H88" s="27" t="n"/>
      <c r="I88" s="27" t="n"/>
      <c r="J88" s="27" t="n"/>
      <c r="K88" s="28" t="n"/>
      <c r="L88" s="48" t="n"/>
      <c r="M88" s="48" t="n"/>
      <c r="N88" s="29">
        <f>IFERROR(IF(B88="","",IF(M88&lt;&gt;"",MAX(0,M88-B88),MAX(0,TODAY()-B88))),"")</f>
        <v/>
      </c>
      <c r="O88" s="29">
        <f>IFERROR(IF(B88="","",IF(OR(F88="Resolved",F88="Closed"),"Completed",IF(L88="","No Due Date",IF(L88&lt;TODAY(),"Overdue",IF(L88=TODAY(),"Due Today","Open"))))),"")</f>
        <v/>
      </c>
      <c r="P88" s="50" t="n"/>
      <c r="Q88" s="28" t="n"/>
      <c r="R88" s="27" t="n"/>
    </row>
    <row r="89" ht="22" customHeight="1">
      <c r="A89" s="28" t="n"/>
      <c r="B89" s="48" t="n"/>
      <c r="C89" s="35" t="n"/>
      <c r="D89" s="28" t="n"/>
      <c r="E89" s="28" t="n"/>
      <c r="F89" s="28" t="n"/>
      <c r="G89" s="28" t="n"/>
      <c r="H89" s="27" t="n"/>
      <c r="I89" s="27" t="n"/>
      <c r="J89" s="27" t="n"/>
      <c r="K89" s="28" t="n"/>
      <c r="L89" s="48" t="n"/>
      <c r="M89" s="48" t="n"/>
      <c r="N89" s="29">
        <f>IFERROR(IF(B89="","",IF(M89&lt;&gt;"",MAX(0,M89-B89),MAX(0,TODAY()-B89))),"")</f>
        <v/>
      </c>
      <c r="O89" s="29">
        <f>IFERROR(IF(B89="","",IF(OR(F89="Resolved",F89="Closed"),"Completed",IF(L89="","No Due Date",IF(L89&lt;TODAY(),"Overdue",IF(L89=TODAY(),"Due Today","Open"))))),"")</f>
        <v/>
      </c>
      <c r="P89" s="50" t="n"/>
      <c r="Q89" s="28" t="n"/>
      <c r="R89" s="27" t="n"/>
    </row>
    <row r="90" ht="22" customHeight="1">
      <c r="A90" s="28" t="n"/>
      <c r="B90" s="48" t="n"/>
      <c r="C90" s="35" t="n"/>
      <c r="D90" s="28" t="n"/>
      <c r="E90" s="28" t="n"/>
      <c r="F90" s="28" t="n"/>
      <c r="G90" s="28" t="n"/>
      <c r="H90" s="27" t="n"/>
      <c r="I90" s="27" t="n"/>
      <c r="J90" s="27" t="n"/>
      <c r="K90" s="28" t="n"/>
      <c r="L90" s="48" t="n"/>
      <c r="M90" s="48" t="n"/>
      <c r="N90" s="29">
        <f>IFERROR(IF(B90="","",IF(M90&lt;&gt;"",MAX(0,M90-B90),MAX(0,TODAY()-B90))),"")</f>
        <v/>
      </c>
      <c r="O90" s="29">
        <f>IFERROR(IF(B90="","",IF(OR(F90="Resolved",F90="Closed"),"Completed",IF(L90="","No Due Date",IF(L90&lt;TODAY(),"Overdue",IF(L90=TODAY(),"Due Today","Open"))))),"")</f>
        <v/>
      </c>
      <c r="P90" s="50" t="n"/>
      <c r="Q90" s="28" t="n"/>
      <c r="R90" s="27" t="n"/>
    </row>
    <row r="91" ht="22" customHeight="1">
      <c r="A91" s="28" t="n"/>
      <c r="B91" s="48" t="n"/>
      <c r="C91" s="35" t="n"/>
      <c r="D91" s="28" t="n"/>
      <c r="E91" s="28" t="n"/>
      <c r="F91" s="28" t="n"/>
      <c r="G91" s="28" t="n"/>
      <c r="H91" s="27" t="n"/>
      <c r="I91" s="27" t="n"/>
      <c r="J91" s="27" t="n"/>
      <c r="K91" s="28" t="n"/>
      <c r="L91" s="48" t="n"/>
      <c r="M91" s="48" t="n"/>
      <c r="N91" s="29">
        <f>IFERROR(IF(B91="","",IF(M91&lt;&gt;"",MAX(0,M91-B91),MAX(0,TODAY()-B91))),"")</f>
        <v/>
      </c>
      <c r="O91" s="29">
        <f>IFERROR(IF(B91="","",IF(OR(F91="Resolved",F91="Closed"),"Completed",IF(L91="","No Due Date",IF(L91&lt;TODAY(),"Overdue",IF(L91=TODAY(),"Due Today","Open"))))),"")</f>
        <v/>
      </c>
      <c r="P91" s="50" t="n"/>
      <c r="Q91" s="28" t="n"/>
      <c r="R91" s="27" t="n"/>
    </row>
    <row r="92" ht="22" customHeight="1">
      <c r="A92" s="28" t="n"/>
      <c r="B92" s="48" t="n"/>
      <c r="C92" s="35" t="n"/>
      <c r="D92" s="28" t="n"/>
      <c r="E92" s="28" t="n"/>
      <c r="F92" s="28" t="n"/>
      <c r="G92" s="28" t="n"/>
      <c r="H92" s="27" t="n"/>
      <c r="I92" s="27" t="n"/>
      <c r="J92" s="27" t="n"/>
      <c r="K92" s="28" t="n"/>
      <c r="L92" s="48" t="n"/>
      <c r="M92" s="48" t="n"/>
      <c r="N92" s="29">
        <f>IFERROR(IF(B92="","",IF(M92&lt;&gt;"",MAX(0,M92-B92),MAX(0,TODAY()-B92))),"")</f>
        <v/>
      </c>
      <c r="O92" s="29">
        <f>IFERROR(IF(B92="","",IF(OR(F92="Resolved",F92="Closed"),"Completed",IF(L92="","No Due Date",IF(L92&lt;TODAY(),"Overdue",IF(L92=TODAY(),"Due Today","Open"))))),"")</f>
        <v/>
      </c>
      <c r="P92" s="50" t="n"/>
      <c r="Q92" s="28" t="n"/>
      <c r="R92" s="27" t="n"/>
    </row>
    <row r="93" ht="22" customHeight="1">
      <c r="A93" s="28" t="n"/>
      <c r="B93" s="48" t="n"/>
      <c r="C93" s="35" t="n"/>
      <c r="D93" s="28" t="n"/>
      <c r="E93" s="28" t="n"/>
      <c r="F93" s="28" t="n"/>
      <c r="G93" s="28" t="n"/>
      <c r="H93" s="27" t="n"/>
      <c r="I93" s="27" t="n"/>
      <c r="J93" s="27" t="n"/>
      <c r="K93" s="28" t="n"/>
      <c r="L93" s="48" t="n"/>
      <c r="M93" s="48" t="n"/>
      <c r="N93" s="29">
        <f>IFERROR(IF(B93="","",IF(M93&lt;&gt;"",MAX(0,M93-B93),MAX(0,TODAY()-B93))),"")</f>
        <v/>
      </c>
      <c r="O93" s="29">
        <f>IFERROR(IF(B93="","",IF(OR(F93="Resolved",F93="Closed"),"Completed",IF(L93="","No Due Date",IF(L93&lt;TODAY(),"Overdue",IF(L93=TODAY(),"Due Today","Open"))))),"")</f>
        <v/>
      </c>
      <c r="P93" s="50" t="n"/>
      <c r="Q93" s="28" t="n"/>
      <c r="R93" s="27" t="n"/>
    </row>
    <row r="94" ht="22" customHeight="1">
      <c r="A94" s="28" t="n"/>
      <c r="B94" s="48" t="n"/>
      <c r="C94" s="35" t="n"/>
      <c r="D94" s="28" t="n"/>
      <c r="E94" s="28" t="n"/>
      <c r="F94" s="28" t="n"/>
      <c r="G94" s="28" t="n"/>
      <c r="H94" s="27" t="n"/>
      <c r="I94" s="27" t="n"/>
      <c r="J94" s="27" t="n"/>
      <c r="K94" s="28" t="n"/>
      <c r="L94" s="48" t="n"/>
      <c r="M94" s="48" t="n"/>
      <c r="N94" s="29">
        <f>IFERROR(IF(B94="","",IF(M94&lt;&gt;"",MAX(0,M94-B94),MAX(0,TODAY()-B94))),"")</f>
        <v/>
      </c>
      <c r="O94" s="29">
        <f>IFERROR(IF(B94="","",IF(OR(F94="Resolved",F94="Closed"),"Completed",IF(L94="","No Due Date",IF(L94&lt;TODAY(),"Overdue",IF(L94=TODAY(),"Due Today","Open"))))),"")</f>
        <v/>
      </c>
      <c r="P94" s="50" t="n"/>
      <c r="Q94" s="28" t="n"/>
      <c r="R94" s="27" t="n"/>
    </row>
    <row r="95" ht="22" customHeight="1">
      <c r="A95" s="28" t="n"/>
      <c r="B95" s="48" t="n"/>
      <c r="C95" s="35" t="n"/>
      <c r="D95" s="28" t="n"/>
      <c r="E95" s="28" t="n"/>
      <c r="F95" s="28" t="n"/>
      <c r="G95" s="28" t="n"/>
      <c r="H95" s="27" t="n"/>
      <c r="I95" s="27" t="n"/>
      <c r="J95" s="27" t="n"/>
      <c r="K95" s="28" t="n"/>
      <c r="L95" s="48" t="n"/>
      <c r="M95" s="48" t="n"/>
      <c r="N95" s="29">
        <f>IFERROR(IF(B95="","",IF(M95&lt;&gt;"",MAX(0,M95-B95),MAX(0,TODAY()-B95))),"")</f>
        <v/>
      </c>
      <c r="O95" s="29">
        <f>IFERROR(IF(B95="","",IF(OR(F95="Resolved",F95="Closed"),"Completed",IF(L95="","No Due Date",IF(L95&lt;TODAY(),"Overdue",IF(L95=TODAY(),"Due Today","Open"))))),"")</f>
        <v/>
      </c>
      <c r="P95" s="50" t="n"/>
      <c r="Q95" s="28" t="n"/>
      <c r="R95" s="27" t="n"/>
    </row>
    <row r="96" ht="22" customHeight="1">
      <c r="A96" s="28" t="n"/>
      <c r="B96" s="48" t="n"/>
      <c r="C96" s="35" t="n"/>
      <c r="D96" s="28" t="n"/>
      <c r="E96" s="28" t="n"/>
      <c r="F96" s="28" t="n"/>
      <c r="G96" s="28" t="n"/>
      <c r="H96" s="27" t="n"/>
      <c r="I96" s="27" t="n"/>
      <c r="J96" s="27" t="n"/>
      <c r="K96" s="28" t="n"/>
      <c r="L96" s="48" t="n"/>
      <c r="M96" s="48" t="n"/>
      <c r="N96" s="29">
        <f>IFERROR(IF(B96="","",IF(M96&lt;&gt;"",MAX(0,M96-B96),MAX(0,TODAY()-B96))),"")</f>
        <v/>
      </c>
      <c r="O96" s="29">
        <f>IFERROR(IF(B96="","",IF(OR(F96="Resolved",F96="Closed"),"Completed",IF(L96="","No Due Date",IF(L96&lt;TODAY(),"Overdue",IF(L96=TODAY(),"Due Today","Open"))))),"")</f>
        <v/>
      </c>
      <c r="P96" s="50" t="n"/>
      <c r="Q96" s="28" t="n"/>
      <c r="R96" s="27" t="n"/>
    </row>
    <row r="97" ht="22" customHeight="1">
      <c r="A97" s="28" t="n"/>
      <c r="B97" s="48" t="n"/>
      <c r="C97" s="35" t="n"/>
      <c r="D97" s="28" t="n"/>
      <c r="E97" s="28" t="n"/>
      <c r="F97" s="28" t="n"/>
      <c r="G97" s="28" t="n"/>
      <c r="H97" s="27" t="n"/>
      <c r="I97" s="27" t="n"/>
      <c r="J97" s="27" t="n"/>
      <c r="K97" s="28" t="n"/>
      <c r="L97" s="48" t="n"/>
      <c r="M97" s="48" t="n"/>
      <c r="N97" s="29">
        <f>IFERROR(IF(B97="","",IF(M97&lt;&gt;"",MAX(0,M97-B97),MAX(0,TODAY()-B97))),"")</f>
        <v/>
      </c>
      <c r="O97" s="29">
        <f>IFERROR(IF(B97="","",IF(OR(F97="Resolved",F97="Closed"),"Completed",IF(L97="","No Due Date",IF(L97&lt;TODAY(),"Overdue",IF(L97=TODAY(),"Due Today","Open"))))),"")</f>
        <v/>
      </c>
      <c r="P97" s="50" t="n"/>
      <c r="Q97" s="28" t="n"/>
      <c r="R97" s="27" t="n"/>
    </row>
    <row r="98" ht="22" customHeight="1">
      <c r="A98" s="28" t="n"/>
      <c r="B98" s="48" t="n"/>
      <c r="C98" s="35" t="n"/>
      <c r="D98" s="28" t="n"/>
      <c r="E98" s="28" t="n"/>
      <c r="F98" s="28" t="n"/>
      <c r="G98" s="28" t="n"/>
      <c r="H98" s="27" t="n"/>
      <c r="I98" s="27" t="n"/>
      <c r="J98" s="27" t="n"/>
      <c r="K98" s="28" t="n"/>
      <c r="L98" s="48" t="n"/>
      <c r="M98" s="48" t="n"/>
      <c r="N98" s="29">
        <f>IFERROR(IF(B98="","",IF(M98&lt;&gt;"",MAX(0,M98-B98),MAX(0,TODAY()-B98))),"")</f>
        <v/>
      </c>
      <c r="O98" s="29">
        <f>IFERROR(IF(B98="","",IF(OR(F98="Resolved",F98="Closed"),"Completed",IF(L98="","No Due Date",IF(L98&lt;TODAY(),"Overdue",IF(L98=TODAY(),"Due Today","Open"))))),"")</f>
        <v/>
      </c>
      <c r="P98" s="50" t="n"/>
      <c r="Q98" s="28" t="n"/>
      <c r="R98" s="27" t="n"/>
    </row>
    <row r="99" ht="22" customHeight="1">
      <c r="A99" s="28" t="n"/>
      <c r="B99" s="48" t="n"/>
      <c r="C99" s="35" t="n"/>
      <c r="D99" s="28" t="n"/>
      <c r="E99" s="28" t="n"/>
      <c r="F99" s="28" t="n"/>
      <c r="G99" s="28" t="n"/>
      <c r="H99" s="27" t="n"/>
      <c r="I99" s="27" t="n"/>
      <c r="J99" s="27" t="n"/>
      <c r="K99" s="28" t="n"/>
      <c r="L99" s="48" t="n"/>
      <c r="M99" s="48" t="n"/>
      <c r="N99" s="29">
        <f>IFERROR(IF(B99="","",IF(M99&lt;&gt;"",MAX(0,M99-B99),MAX(0,TODAY()-B99))),"")</f>
        <v/>
      </c>
      <c r="O99" s="29">
        <f>IFERROR(IF(B99="","",IF(OR(F99="Resolved",F99="Closed"),"Completed",IF(L99="","No Due Date",IF(L99&lt;TODAY(),"Overdue",IF(L99=TODAY(),"Due Today","Open"))))),"")</f>
        <v/>
      </c>
      <c r="P99" s="50" t="n"/>
      <c r="Q99" s="28" t="n"/>
      <c r="R99" s="27" t="n"/>
    </row>
    <row r="100" ht="22" customHeight="1">
      <c r="A100" s="28" t="n"/>
      <c r="B100" s="48" t="n"/>
      <c r="C100" s="35" t="n"/>
      <c r="D100" s="28" t="n"/>
      <c r="E100" s="28" t="n"/>
      <c r="F100" s="28" t="n"/>
      <c r="G100" s="28" t="n"/>
      <c r="H100" s="27" t="n"/>
      <c r="I100" s="27" t="n"/>
      <c r="J100" s="27" t="n"/>
      <c r="K100" s="28" t="n"/>
      <c r="L100" s="48" t="n"/>
      <c r="M100" s="48" t="n"/>
      <c r="N100" s="29">
        <f>IFERROR(IF(B100="","",IF(M100&lt;&gt;"",MAX(0,M100-B100),MAX(0,TODAY()-B100))),"")</f>
        <v/>
      </c>
      <c r="O100" s="29">
        <f>IFERROR(IF(B100="","",IF(OR(F100="Resolved",F100="Closed"),"Completed",IF(L100="","No Due Date",IF(L100&lt;TODAY(),"Overdue",IF(L100=TODAY(),"Due Today","Open"))))),"")</f>
        <v/>
      </c>
      <c r="P100" s="50" t="n"/>
      <c r="Q100" s="28" t="n"/>
      <c r="R100" s="27" t="n"/>
    </row>
    <row r="101" ht="22" customHeight="1">
      <c r="A101" s="28" t="n"/>
      <c r="B101" s="48" t="n"/>
      <c r="C101" s="35" t="n"/>
      <c r="D101" s="28" t="n"/>
      <c r="E101" s="28" t="n"/>
      <c r="F101" s="28" t="n"/>
      <c r="G101" s="28" t="n"/>
      <c r="H101" s="27" t="n"/>
      <c r="I101" s="27" t="n"/>
      <c r="J101" s="27" t="n"/>
      <c r="K101" s="28" t="n"/>
      <c r="L101" s="48" t="n"/>
      <c r="M101" s="48" t="n"/>
      <c r="N101" s="29">
        <f>IFERROR(IF(B101="","",IF(M101&lt;&gt;"",MAX(0,M101-B101),MAX(0,TODAY()-B101))),"")</f>
        <v/>
      </c>
      <c r="O101" s="29">
        <f>IFERROR(IF(B101="","",IF(OR(F101="Resolved",F101="Closed"),"Completed",IF(L101="","No Due Date",IF(L101&lt;TODAY(),"Overdue",IF(L101=TODAY(),"Due Today","Open"))))),"")</f>
        <v/>
      </c>
      <c r="P101" s="50" t="n"/>
      <c r="Q101" s="28" t="n"/>
      <c r="R101" s="27" t="n"/>
    </row>
    <row r="102" ht="22" customHeight="1">
      <c r="A102" s="28" t="n"/>
      <c r="B102" s="48" t="n"/>
      <c r="C102" s="35" t="n"/>
      <c r="D102" s="28" t="n"/>
      <c r="E102" s="28" t="n"/>
      <c r="F102" s="28" t="n"/>
      <c r="G102" s="28" t="n"/>
      <c r="H102" s="27" t="n"/>
      <c r="I102" s="27" t="n"/>
      <c r="J102" s="27" t="n"/>
      <c r="K102" s="28" t="n"/>
      <c r="L102" s="48" t="n"/>
      <c r="M102" s="48" t="n"/>
      <c r="N102" s="29">
        <f>IFERROR(IF(B102="","",IF(M102&lt;&gt;"",MAX(0,M102-B102),MAX(0,TODAY()-B102))),"")</f>
        <v/>
      </c>
      <c r="O102" s="29">
        <f>IFERROR(IF(B102="","",IF(OR(F102="Resolved",F102="Closed"),"Completed",IF(L102="","No Due Date",IF(L102&lt;TODAY(),"Overdue",IF(L102=TODAY(),"Due Today","Open"))))),"")</f>
        <v/>
      </c>
      <c r="P102" s="50" t="n"/>
      <c r="Q102" s="28" t="n"/>
      <c r="R102" s="27" t="n"/>
    </row>
    <row r="103" ht="22" customHeight="1">
      <c r="A103" s="28" t="n"/>
      <c r="B103" s="48" t="n"/>
      <c r="C103" s="35" t="n"/>
      <c r="D103" s="28" t="n"/>
      <c r="E103" s="28" t="n"/>
      <c r="F103" s="28" t="n"/>
      <c r="G103" s="28" t="n"/>
      <c r="H103" s="27" t="n"/>
      <c r="I103" s="27" t="n"/>
      <c r="J103" s="27" t="n"/>
      <c r="K103" s="28" t="n"/>
      <c r="L103" s="48" t="n"/>
      <c r="M103" s="48" t="n"/>
      <c r="N103" s="29">
        <f>IFERROR(IF(B103="","",IF(M103&lt;&gt;"",MAX(0,M103-B103),MAX(0,TODAY()-B103))),"")</f>
        <v/>
      </c>
      <c r="O103" s="29">
        <f>IFERROR(IF(B103="","",IF(OR(F103="Resolved",F103="Closed"),"Completed",IF(L103="","No Due Date",IF(L103&lt;TODAY(),"Overdue",IF(L103=TODAY(),"Due Today","Open"))))),"")</f>
        <v/>
      </c>
      <c r="P103" s="50" t="n"/>
      <c r="Q103" s="28" t="n"/>
      <c r="R103" s="27" t="n"/>
    </row>
    <row r="104" ht="22" customHeight="1">
      <c r="A104" s="28" t="n"/>
      <c r="B104" s="48" t="n"/>
      <c r="C104" s="35" t="n"/>
      <c r="D104" s="28" t="n"/>
      <c r="E104" s="28" t="n"/>
      <c r="F104" s="28" t="n"/>
      <c r="G104" s="28" t="n"/>
      <c r="H104" s="27" t="n"/>
      <c r="I104" s="27" t="n"/>
      <c r="J104" s="27" t="n"/>
      <c r="K104" s="28" t="n"/>
      <c r="L104" s="48" t="n"/>
      <c r="M104" s="48" t="n"/>
      <c r="N104" s="29">
        <f>IFERROR(IF(B104="","",IF(M104&lt;&gt;"",MAX(0,M104-B104),MAX(0,TODAY()-B104))),"")</f>
        <v/>
      </c>
      <c r="O104" s="29">
        <f>IFERROR(IF(B104="","",IF(OR(F104="Resolved",F104="Closed"),"Completed",IF(L104="","No Due Date",IF(L104&lt;TODAY(),"Overdue",IF(L104=TODAY(),"Due Today","Open"))))),"")</f>
        <v/>
      </c>
      <c r="P104" s="50" t="n"/>
      <c r="Q104" s="28" t="n"/>
      <c r="R104" s="27" t="n"/>
    </row>
    <row r="105" ht="22" customHeight="1">
      <c r="A105" s="28" t="n"/>
      <c r="B105" s="48" t="n"/>
      <c r="C105" s="35" t="n"/>
      <c r="D105" s="28" t="n"/>
      <c r="E105" s="28" t="n"/>
      <c r="F105" s="28" t="n"/>
      <c r="G105" s="28" t="n"/>
      <c r="H105" s="27" t="n"/>
      <c r="I105" s="27" t="n"/>
      <c r="J105" s="27" t="n"/>
      <c r="K105" s="28" t="n"/>
      <c r="L105" s="48" t="n"/>
      <c r="M105" s="48" t="n"/>
      <c r="N105" s="29">
        <f>IFERROR(IF(B105="","",IF(M105&lt;&gt;"",MAX(0,M105-B105),MAX(0,TODAY()-B105))),"")</f>
        <v/>
      </c>
      <c r="O105" s="29">
        <f>IFERROR(IF(B105="","",IF(OR(F105="Resolved",F105="Closed"),"Completed",IF(L105="","No Due Date",IF(L105&lt;TODAY(),"Overdue",IF(L105=TODAY(),"Due Today","Open"))))),"")</f>
        <v/>
      </c>
      <c r="P105" s="50" t="n"/>
      <c r="Q105" s="28" t="n"/>
      <c r="R105" s="27" t="n"/>
    </row>
    <row r="106" ht="22" customHeight="1">
      <c r="A106" s="28" t="n"/>
      <c r="B106" s="48" t="n"/>
      <c r="C106" s="35" t="n"/>
      <c r="D106" s="28" t="n"/>
      <c r="E106" s="28" t="n"/>
      <c r="F106" s="28" t="n"/>
      <c r="G106" s="28" t="n"/>
      <c r="H106" s="27" t="n"/>
      <c r="I106" s="27" t="n"/>
      <c r="J106" s="27" t="n"/>
      <c r="K106" s="28" t="n"/>
      <c r="L106" s="48" t="n"/>
      <c r="M106" s="48" t="n"/>
      <c r="N106" s="29">
        <f>IFERROR(IF(B106="","",IF(M106&lt;&gt;"",MAX(0,M106-B106),MAX(0,TODAY()-B106))),"")</f>
        <v/>
      </c>
      <c r="O106" s="29">
        <f>IFERROR(IF(B106="","",IF(OR(F106="Resolved",F106="Closed"),"Completed",IF(L106="","No Due Date",IF(L106&lt;TODAY(),"Overdue",IF(L106=TODAY(),"Due Today","Open"))))),"")</f>
        <v/>
      </c>
      <c r="P106" s="50" t="n"/>
      <c r="Q106" s="28" t="n"/>
      <c r="R106" s="27" t="n"/>
    </row>
    <row r="107" ht="22" customHeight="1">
      <c r="A107" s="28" t="n"/>
      <c r="B107" s="48" t="n"/>
      <c r="C107" s="35" t="n"/>
      <c r="D107" s="28" t="n"/>
      <c r="E107" s="28" t="n"/>
      <c r="F107" s="28" t="n"/>
      <c r="G107" s="28" t="n"/>
      <c r="H107" s="27" t="n"/>
      <c r="I107" s="27" t="n"/>
      <c r="J107" s="27" t="n"/>
      <c r="K107" s="28" t="n"/>
      <c r="L107" s="48" t="n"/>
      <c r="M107" s="48" t="n"/>
      <c r="N107" s="29">
        <f>IFERROR(IF(B107="","",IF(M107&lt;&gt;"",MAX(0,M107-B107),MAX(0,TODAY()-B107))),"")</f>
        <v/>
      </c>
      <c r="O107" s="29">
        <f>IFERROR(IF(B107="","",IF(OR(F107="Resolved",F107="Closed"),"Completed",IF(L107="","No Due Date",IF(L107&lt;TODAY(),"Overdue",IF(L107=TODAY(),"Due Today","Open"))))),"")</f>
        <v/>
      </c>
      <c r="P107" s="50" t="n"/>
      <c r="Q107" s="28" t="n"/>
      <c r="R107" s="27" t="n"/>
    </row>
    <row r="108" ht="22" customHeight="1">
      <c r="A108" s="28" t="n"/>
      <c r="B108" s="48" t="n"/>
      <c r="C108" s="35" t="n"/>
      <c r="D108" s="28" t="n"/>
      <c r="E108" s="28" t="n"/>
      <c r="F108" s="28" t="n"/>
      <c r="G108" s="28" t="n"/>
      <c r="H108" s="27" t="n"/>
      <c r="I108" s="27" t="n"/>
      <c r="J108" s="27" t="n"/>
      <c r="K108" s="28" t="n"/>
      <c r="L108" s="48" t="n"/>
      <c r="M108" s="48" t="n"/>
      <c r="N108" s="29">
        <f>IFERROR(IF(B108="","",IF(M108&lt;&gt;"",MAX(0,M108-B108),MAX(0,TODAY()-B108))),"")</f>
        <v/>
      </c>
      <c r="O108" s="29">
        <f>IFERROR(IF(B108="","",IF(OR(F108="Resolved",F108="Closed"),"Completed",IF(L108="","No Due Date",IF(L108&lt;TODAY(),"Overdue",IF(L108=TODAY(),"Due Today","Open"))))),"")</f>
        <v/>
      </c>
      <c r="P108" s="50" t="n"/>
      <c r="Q108" s="28" t="n"/>
      <c r="R108" s="27" t="n"/>
    </row>
    <row r="109" ht="22" customHeight="1">
      <c r="A109" s="28" t="n"/>
      <c r="B109" s="48" t="n"/>
      <c r="C109" s="35" t="n"/>
      <c r="D109" s="28" t="n"/>
      <c r="E109" s="28" t="n"/>
      <c r="F109" s="28" t="n"/>
      <c r="G109" s="28" t="n"/>
      <c r="H109" s="27" t="n"/>
      <c r="I109" s="27" t="n"/>
      <c r="J109" s="27" t="n"/>
      <c r="K109" s="28" t="n"/>
      <c r="L109" s="48" t="n"/>
      <c r="M109" s="48" t="n"/>
      <c r="N109" s="29">
        <f>IFERROR(IF(B109="","",IF(M109&lt;&gt;"",MAX(0,M109-B109),MAX(0,TODAY()-B109))),"")</f>
        <v/>
      </c>
      <c r="O109" s="29">
        <f>IFERROR(IF(B109="","",IF(OR(F109="Resolved",F109="Closed"),"Completed",IF(L109="","No Due Date",IF(L109&lt;TODAY(),"Overdue",IF(L109=TODAY(),"Due Today","Open"))))),"")</f>
        <v/>
      </c>
      <c r="P109" s="50" t="n"/>
      <c r="Q109" s="28" t="n"/>
      <c r="R109" s="27" t="n"/>
    </row>
    <row r="110" ht="22" customHeight="1">
      <c r="A110" s="28" t="n"/>
      <c r="B110" s="48" t="n"/>
      <c r="C110" s="35" t="n"/>
      <c r="D110" s="28" t="n"/>
      <c r="E110" s="28" t="n"/>
      <c r="F110" s="28" t="n"/>
      <c r="G110" s="28" t="n"/>
      <c r="H110" s="27" t="n"/>
      <c r="I110" s="27" t="n"/>
      <c r="J110" s="27" t="n"/>
      <c r="K110" s="28" t="n"/>
      <c r="L110" s="48" t="n"/>
      <c r="M110" s="48" t="n"/>
      <c r="N110" s="29">
        <f>IFERROR(IF(B110="","",IF(M110&lt;&gt;"",MAX(0,M110-B110),MAX(0,TODAY()-B110))),"")</f>
        <v/>
      </c>
      <c r="O110" s="29">
        <f>IFERROR(IF(B110="","",IF(OR(F110="Resolved",F110="Closed"),"Completed",IF(L110="","No Due Date",IF(L110&lt;TODAY(),"Overdue",IF(L110=TODAY(),"Due Today","Open"))))),"")</f>
        <v/>
      </c>
      <c r="P110" s="50" t="n"/>
      <c r="Q110" s="28" t="n"/>
      <c r="R110" s="27" t="n"/>
    </row>
    <row r="111" ht="22" customHeight="1">
      <c r="A111" s="28" t="n"/>
      <c r="B111" s="48" t="n"/>
      <c r="C111" s="35" t="n"/>
      <c r="D111" s="28" t="n"/>
      <c r="E111" s="28" t="n"/>
      <c r="F111" s="28" t="n"/>
      <c r="G111" s="28" t="n"/>
      <c r="H111" s="27" t="n"/>
      <c r="I111" s="27" t="n"/>
      <c r="J111" s="27" t="n"/>
      <c r="K111" s="28" t="n"/>
      <c r="L111" s="48" t="n"/>
      <c r="M111" s="48" t="n"/>
      <c r="N111" s="29">
        <f>IFERROR(IF(B111="","",IF(M111&lt;&gt;"",MAX(0,M111-B111),MAX(0,TODAY()-B111))),"")</f>
        <v/>
      </c>
      <c r="O111" s="29">
        <f>IFERROR(IF(B111="","",IF(OR(F111="Resolved",F111="Closed"),"Completed",IF(L111="","No Due Date",IF(L111&lt;TODAY(),"Overdue",IF(L111=TODAY(),"Due Today","Open"))))),"")</f>
        <v/>
      </c>
      <c r="P111" s="50" t="n"/>
      <c r="Q111" s="28" t="n"/>
      <c r="R111" s="27" t="n"/>
    </row>
    <row r="112" ht="22" customHeight="1">
      <c r="A112" s="28" t="n"/>
      <c r="B112" s="48" t="n"/>
      <c r="C112" s="35" t="n"/>
      <c r="D112" s="28" t="n"/>
      <c r="E112" s="28" t="n"/>
      <c r="F112" s="28" t="n"/>
      <c r="G112" s="28" t="n"/>
      <c r="H112" s="27" t="n"/>
      <c r="I112" s="27" t="n"/>
      <c r="J112" s="27" t="n"/>
      <c r="K112" s="28" t="n"/>
      <c r="L112" s="48" t="n"/>
      <c r="M112" s="48" t="n"/>
      <c r="N112" s="29">
        <f>IFERROR(IF(B112="","",IF(M112&lt;&gt;"",MAX(0,M112-B112),MAX(0,TODAY()-B112))),"")</f>
        <v/>
      </c>
      <c r="O112" s="29">
        <f>IFERROR(IF(B112="","",IF(OR(F112="Resolved",F112="Closed"),"Completed",IF(L112="","No Due Date",IF(L112&lt;TODAY(),"Overdue",IF(L112=TODAY(),"Due Today","Open"))))),"")</f>
        <v/>
      </c>
      <c r="P112" s="50" t="n"/>
      <c r="Q112" s="28" t="n"/>
      <c r="R112" s="27" t="n"/>
    </row>
    <row r="113" ht="22" customHeight="1">
      <c r="A113" s="28" t="n"/>
      <c r="B113" s="48" t="n"/>
      <c r="C113" s="35" t="n"/>
      <c r="D113" s="28" t="n"/>
      <c r="E113" s="28" t="n"/>
      <c r="F113" s="28" t="n"/>
      <c r="G113" s="28" t="n"/>
      <c r="H113" s="27" t="n"/>
      <c r="I113" s="27" t="n"/>
      <c r="J113" s="27" t="n"/>
      <c r="K113" s="28" t="n"/>
      <c r="L113" s="48" t="n"/>
      <c r="M113" s="48" t="n"/>
      <c r="N113" s="29">
        <f>IFERROR(IF(B113="","",IF(M113&lt;&gt;"",MAX(0,M113-B113),MAX(0,TODAY()-B113))),"")</f>
        <v/>
      </c>
      <c r="O113" s="29">
        <f>IFERROR(IF(B113="","",IF(OR(F113="Resolved",F113="Closed"),"Completed",IF(L113="","No Due Date",IF(L113&lt;TODAY(),"Overdue",IF(L113=TODAY(),"Due Today","Open"))))),"")</f>
        <v/>
      </c>
      <c r="P113" s="50" t="n"/>
      <c r="Q113" s="28" t="n"/>
      <c r="R113" s="27" t="n"/>
    </row>
    <row r="114" ht="22" customHeight="1">
      <c r="A114" s="28" t="n"/>
      <c r="B114" s="48" t="n"/>
      <c r="C114" s="35" t="n"/>
      <c r="D114" s="28" t="n"/>
      <c r="E114" s="28" t="n"/>
      <c r="F114" s="28" t="n"/>
      <c r="G114" s="28" t="n"/>
      <c r="H114" s="27" t="n"/>
      <c r="I114" s="27" t="n"/>
      <c r="J114" s="27" t="n"/>
      <c r="K114" s="28" t="n"/>
      <c r="L114" s="48" t="n"/>
      <c r="M114" s="48" t="n"/>
      <c r="N114" s="29">
        <f>IFERROR(IF(B114="","",IF(M114&lt;&gt;"",MAX(0,M114-B114),MAX(0,TODAY()-B114))),"")</f>
        <v/>
      </c>
      <c r="O114" s="29">
        <f>IFERROR(IF(B114="","",IF(OR(F114="Resolved",F114="Closed"),"Completed",IF(L114="","No Due Date",IF(L114&lt;TODAY(),"Overdue",IF(L114=TODAY(),"Due Today","Open"))))),"")</f>
        <v/>
      </c>
      <c r="P114" s="50" t="n"/>
      <c r="Q114" s="28" t="n"/>
      <c r="R114" s="27" t="n"/>
    </row>
    <row r="115" ht="22" customHeight="1">
      <c r="A115" s="28" t="n"/>
      <c r="B115" s="48" t="n"/>
      <c r="C115" s="35" t="n"/>
      <c r="D115" s="28" t="n"/>
      <c r="E115" s="28" t="n"/>
      <c r="F115" s="28" t="n"/>
      <c r="G115" s="28" t="n"/>
      <c r="H115" s="27" t="n"/>
      <c r="I115" s="27" t="n"/>
      <c r="J115" s="27" t="n"/>
      <c r="K115" s="28" t="n"/>
      <c r="L115" s="48" t="n"/>
      <c r="M115" s="48" t="n"/>
      <c r="N115" s="29">
        <f>IFERROR(IF(B115="","",IF(M115&lt;&gt;"",MAX(0,M115-B115),MAX(0,TODAY()-B115))),"")</f>
        <v/>
      </c>
      <c r="O115" s="29">
        <f>IFERROR(IF(B115="","",IF(OR(F115="Resolved",F115="Closed"),"Completed",IF(L115="","No Due Date",IF(L115&lt;TODAY(),"Overdue",IF(L115=TODAY(),"Due Today","Open"))))),"")</f>
        <v/>
      </c>
      <c r="P115" s="50" t="n"/>
      <c r="Q115" s="28" t="n"/>
      <c r="R115" s="27" t="n"/>
    </row>
    <row r="116" ht="22" customHeight="1">
      <c r="A116" s="28" t="n"/>
      <c r="B116" s="48" t="n"/>
      <c r="C116" s="35" t="n"/>
      <c r="D116" s="28" t="n"/>
      <c r="E116" s="28" t="n"/>
      <c r="F116" s="28" t="n"/>
      <c r="G116" s="28" t="n"/>
      <c r="H116" s="27" t="n"/>
      <c r="I116" s="27" t="n"/>
      <c r="J116" s="27" t="n"/>
      <c r="K116" s="28" t="n"/>
      <c r="L116" s="48" t="n"/>
      <c r="M116" s="48" t="n"/>
      <c r="N116" s="29">
        <f>IFERROR(IF(B116="","",IF(M116&lt;&gt;"",MAX(0,M116-B116),MAX(0,TODAY()-B116))),"")</f>
        <v/>
      </c>
      <c r="O116" s="29">
        <f>IFERROR(IF(B116="","",IF(OR(F116="Resolved",F116="Closed"),"Completed",IF(L116="","No Due Date",IF(L116&lt;TODAY(),"Overdue",IF(L116=TODAY(),"Due Today","Open"))))),"")</f>
        <v/>
      </c>
      <c r="P116" s="50" t="n"/>
      <c r="Q116" s="28" t="n"/>
      <c r="R116" s="27" t="n"/>
    </row>
    <row r="117" ht="22" customHeight="1">
      <c r="A117" s="28" t="n"/>
      <c r="B117" s="48" t="n"/>
      <c r="C117" s="35" t="n"/>
      <c r="D117" s="28" t="n"/>
      <c r="E117" s="28" t="n"/>
      <c r="F117" s="28" t="n"/>
      <c r="G117" s="28" t="n"/>
      <c r="H117" s="27" t="n"/>
      <c r="I117" s="27" t="n"/>
      <c r="J117" s="27" t="n"/>
      <c r="K117" s="28" t="n"/>
      <c r="L117" s="48" t="n"/>
      <c r="M117" s="48" t="n"/>
      <c r="N117" s="29">
        <f>IFERROR(IF(B117="","",IF(M117&lt;&gt;"",MAX(0,M117-B117),MAX(0,TODAY()-B117))),"")</f>
        <v/>
      </c>
      <c r="O117" s="29">
        <f>IFERROR(IF(B117="","",IF(OR(F117="Resolved",F117="Closed"),"Completed",IF(L117="","No Due Date",IF(L117&lt;TODAY(),"Overdue",IF(L117=TODAY(),"Due Today","Open"))))),"")</f>
        <v/>
      </c>
      <c r="P117" s="50" t="n"/>
      <c r="Q117" s="28" t="n"/>
      <c r="R117" s="27" t="n"/>
    </row>
    <row r="118" ht="22" customHeight="1">
      <c r="A118" s="28" t="n"/>
      <c r="B118" s="48" t="n"/>
      <c r="C118" s="35" t="n"/>
      <c r="D118" s="28" t="n"/>
      <c r="E118" s="28" t="n"/>
      <c r="F118" s="28" t="n"/>
      <c r="G118" s="28" t="n"/>
      <c r="H118" s="27" t="n"/>
      <c r="I118" s="27" t="n"/>
      <c r="J118" s="27" t="n"/>
      <c r="K118" s="28" t="n"/>
      <c r="L118" s="48" t="n"/>
      <c r="M118" s="48" t="n"/>
      <c r="N118" s="29">
        <f>IFERROR(IF(B118="","",IF(M118&lt;&gt;"",MAX(0,M118-B118),MAX(0,TODAY()-B118))),"")</f>
        <v/>
      </c>
      <c r="O118" s="29">
        <f>IFERROR(IF(B118="","",IF(OR(F118="Resolved",F118="Closed"),"Completed",IF(L118="","No Due Date",IF(L118&lt;TODAY(),"Overdue",IF(L118=TODAY(),"Due Today","Open"))))),"")</f>
        <v/>
      </c>
      <c r="P118" s="50" t="n"/>
      <c r="Q118" s="28" t="n"/>
      <c r="R118" s="27" t="n"/>
    </row>
    <row r="119" ht="22" customHeight="1">
      <c r="A119" s="28" t="n"/>
      <c r="B119" s="48" t="n"/>
      <c r="C119" s="35" t="n"/>
      <c r="D119" s="28" t="n"/>
      <c r="E119" s="28" t="n"/>
      <c r="F119" s="28" t="n"/>
      <c r="G119" s="28" t="n"/>
      <c r="H119" s="27" t="n"/>
      <c r="I119" s="27" t="n"/>
      <c r="J119" s="27" t="n"/>
      <c r="K119" s="28" t="n"/>
      <c r="L119" s="48" t="n"/>
      <c r="M119" s="48" t="n"/>
      <c r="N119" s="29">
        <f>IFERROR(IF(B119="","",IF(M119&lt;&gt;"",MAX(0,M119-B119),MAX(0,TODAY()-B119))),"")</f>
        <v/>
      </c>
      <c r="O119" s="29">
        <f>IFERROR(IF(B119="","",IF(OR(F119="Resolved",F119="Closed"),"Completed",IF(L119="","No Due Date",IF(L119&lt;TODAY(),"Overdue",IF(L119=TODAY(),"Due Today","Open"))))),"")</f>
        <v/>
      </c>
      <c r="P119" s="50" t="n"/>
      <c r="Q119" s="28" t="n"/>
      <c r="R119" s="27" t="n"/>
    </row>
    <row r="120" ht="22" customHeight="1">
      <c r="A120" s="28" t="n"/>
      <c r="B120" s="48" t="n"/>
      <c r="C120" s="35" t="n"/>
      <c r="D120" s="28" t="n"/>
      <c r="E120" s="28" t="n"/>
      <c r="F120" s="28" t="n"/>
      <c r="G120" s="28" t="n"/>
      <c r="H120" s="27" t="n"/>
      <c r="I120" s="27" t="n"/>
      <c r="J120" s="27" t="n"/>
      <c r="K120" s="28" t="n"/>
      <c r="L120" s="48" t="n"/>
      <c r="M120" s="48" t="n"/>
      <c r="N120" s="29">
        <f>IFERROR(IF(B120="","",IF(M120&lt;&gt;"",MAX(0,M120-B120),MAX(0,TODAY()-B120))),"")</f>
        <v/>
      </c>
      <c r="O120" s="29">
        <f>IFERROR(IF(B120="","",IF(OR(F120="Resolved",F120="Closed"),"Completed",IF(L120="","No Due Date",IF(L120&lt;TODAY(),"Overdue",IF(L120=TODAY(),"Due Today","Open"))))),"")</f>
        <v/>
      </c>
      <c r="P120" s="50" t="n"/>
      <c r="Q120" s="28" t="n"/>
      <c r="R120" s="27" t="n"/>
    </row>
    <row r="121" ht="22" customHeight="1">
      <c r="A121" s="28" t="n"/>
      <c r="B121" s="48" t="n"/>
      <c r="C121" s="35" t="n"/>
      <c r="D121" s="28" t="n"/>
      <c r="E121" s="28" t="n"/>
      <c r="F121" s="28" t="n"/>
      <c r="G121" s="28" t="n"/>
      <c r="H121" s="27" t="n"/>
      <c r="I121" s="27" t="n"/>
      <c r="J121" s="27" t="n"/>
      <c r="K121" s="28" t="n"/>
      <c r="L121" s="48" t="n"/>
      <c r="M121" s="48" t="n"/>
      <c r="N121" s="29">
        <f>IFERROR(IF(B121="","",IF(M121&lt;&gt;"",MAX(0,M121-B121),MAX(0,TODAY()-B121))),"")</f>
        <v/>
      </c>
      <c r="O121" s="29">
        <f>IFERROR(IF(B121="","",IF(OR(F121="Resolved",F121="Closed"),"Completed",IF(L121="","No Due Date",IF(L121&lt;TODAY(),"Overdue",IF(L121=TODAY(),"Due Today","Open"))))),"")</f>
        <v/>
      </c>
      <c r="P121" s="50" t="n"/>
      <c r="Q121" s="28" t="n"/>
      <c r="R121" s="27" t="n"/>
    </row>
    <row r="122" ht="22" customHeight="1">
      <c r="A122" s="28" t="n"/>
      <c r="B122" s="48" t="n"/>
      <c r="C122" s="35" t="n"/>
      <c r="D122" s="28" t="n"/>
      <c r="E122" s="28" t="n"/>
      <c r="F122" s="28" t="n"/>
      <c r="G122" s="28" t="n"/>
      <c r="H122" s="27" t="n"/>
      <c r="I122" s="27" t="n"/>
      <c r="J122" s="27" t="n"/>
      <c r="K122" s="28" t="n"/>
      <c r="L122" s="48" t="n"/>
      <c r="M122" s="48" t="n"/>
      <c r="N122" s="29">
        <f>IFERROR(IF(B122="","",IF(M122&lt;&gt;"",MAX(0,M122-B122),MAX(0,TODAY()-B122))),"")</f>
        <v/>
      </c>
      <c r="O122" s="29">
        <f>IFERROR(IF(B122="","",IF(OR(F122="Resolved",F122="Closed"),"Completed",IF(L122="","No Due Date",IF(L122&lt;TODAY(),"Overdue",IF(L122=TODAY(),"Due Today","Open"))))),"")</f>
        <v/>
      </c>
      <c r="P122" s="50" t="n"/>
      <c r="Q122" s="28" t="n"/>
      <c r="R122" s="27" t="n"/>
    </row>
    <row r="123" ht="22" customHeight="1">
      <c r="A123" s="28" t="n"/>
      <c r="B123" s="48" t="n"/>
      <c r="C123" s="35" t="n"/>
      <c r="D123" s="28" t="n"/>
      <c r="E123" s="28" t="n"/>
      <c r="F123" s="28" t="n"/>
      <c r="G123" s="28" t="n"/>
      <c r="H123" s="27" t="n"/>
      <c r="I123" s="27" t="n"/>
      <c r="J123" s="27" t="n"/>
      <c r="K123" s="28" t="n"/>
      <c r="L123" s="48" t="n"/>
      <c r="M123" s="48" t="n"/>
      <c r="N123" s="29">
        <f>IFERROR(IF(B123="","",IF(M123&lt;&gt;"",MAX(0,M123-B123),MAX(0,TODAY()-B123))),"")</f>
        <v/>
      </c>
      <c r="O123" s="29">
        <f>IFERROR(IF(B123="","",IF(OR(F123="Resolved",F123="Closed"),"Completed",IF(L123="","No Due Date",IF(L123&lt;TODAY(),"Overdue",IF(L123=TODAY(),"Due Today","Open"))))),"")</f>
        <v/>
      </c>
      <c r="P123" s="50" t="n"/>
      <c r="Q123" s="28" t="n"/>
      <c r="R123" s="27" t="n"/>
    </row>
    <row r="124" ht="22" customHeight="1">
      <c r="A124" s="28" t="n"/>
      <c r="B124" s="48" t="n"/>
      <c r="C124" s="35" t="n"/>
      <c r="D124" s="28" t="n"/>
      <c r="E124" s="28" t="n"/>
      <c r="F124" s="28" t="n"/>
      <c r="G124" s="28" t="n"/>
      <c r="H124" s="27" t="n"/>
      <c r="I124" s="27" t="n"/>
      <c r="J124" s="27" t="n"/>
      <c r="K124" s="28" t="n"/>
      <c r="L124" s="48" t="n"/>
      <c r="M124" s="48" t="n"/>
      <c r="N124" s="29">
        <f>IFERROR(IF(B124="","",IF(M124&lt;&gt;"",MAX(0,M124-B124),MAX(0,TODAY()-B124))),"")</f>
        <v/>
      </c>
      <c r="O124" s="29">
        <f>IFERROR(IF(B124="","",IF(OR(F124="Resolved",F124="Closed"),"Completed",IF(L124="","No Due Date",IF(L124&lt;TODAY(),"Overdue",IF(L124=TODAY(),"Due Today","Open"))))),"")</f>
        <v/>
      </c>
      <c r="P124" s="50" t="n"/>
      <c r="Q124" s="28" t="n"/>
      <c r="R124" s="27" t="n"/>
    </row>
  </sheetData>
  <autoFilter ref="A4:R124"/>
  <mergeCells count="2">
    <mergeCell ref="A2:R2"/>
    <mergeCell ref="A1:R1"/>
  </mergeCells>
  <conditionalFormatting sqref="E5:E124">
    <cfRule type="expression" priority="1" dxfId="3">
      <formula>$E5="Urgent"</formula>
    </cfRule>
    <cfRule type="expression" priority="2" dxfId="1">
      <formula>$E5="High"</formula>
    </cfRule>
  </conditionalFormatting>
  <conditionalFormatting sqref="O5:O124">
    <cfRule type="expression" priority="3" dxfId="1">
      <formula>$O5="Overdue"</formula>
    </cfRule>
    <cfRule type="expression" priority="4" dxfId="2">
      <formula>$O5="Due Today"</formula>
    </cfRule>
    <cfRule type="expression" priority="10" dxfId="0">
      <formula>$O5="Completed"</formula>
    </cfRule>
  </conditionalFormatting>
  <conditionalFormatting sqref="K5:K124">
    <cfRule type="expression" priority="5" dxfId="1">
      <formula>AND($B5&lt;&gt;"",OR($F5="Open",$F5="In Progress",$F5="Monitoring"),$K5="")</formula>
    </cfRule>
  </conditionalFormatting>
  <conditionalFormatting sqref="L5:L124">
    <cfRule type="expression" priority="6" dxfId="2">
      <formula>AND($B5&lt;&gt;"",OR($F5="Open",$F5="In Progress",$F5="Monitoring"),$L5="")</formula>
    </cfRule>
  </conditionalFormatting>
  <conditionalFormatting sqref="M5:M124">
    <cfRule type="expression" priority="7" dxfId="1">
      <formula>AND(OR($F5="Resolved",$F5="Closed"),$M5="")</formula>
    </cfRule>
  </conditionalFormatting>
  <conditionalFormatting sqref="A5:A124">
    <cfRule type="expression" priority="8" dxfId="1">
      <formula>AND($A5&lt;&gt;"",COUNTIF($A$5:$A$124,$A5)&gt;1)</formula>
    </cfRule>
  </conditionalFormatting>
  <conditionalFormatting sqref="Q5:Q124">
    <cfRule type="expression" priority="9" dxfId="4">
      <formula>$Q5="Escalated"</formula>
    </cfRule>
  </conditionalFormatting>
  <dataValidations count="7">
    <dataValidation sqref="B5:B124 L5:M124" showDropDown="0" showInputMessage="0" showErrorMessage="1" allowBlank="0" type="date" errorStyle="stop" operator="between">
      <formula1>DATE(2026,1,1)</formula1>
      <formula2>DATE(2030,12,31)</formula2>
    </dataValidation>
    <dataValidation sqref="C5:C124" showDropDown="0" showInputMessage="0" showErrorMessage="1" allowBlank="0" type="time" errorStyle="stop" operator="between">
      <formula1>0</formula1>
      <formula2>1</formula2>
    </dataValidation>
    <dataValidation sqref="D5:D124" showDropDown="0" showInputMessage="0" showErrorMessage="1" allowBlank="0" type="list" errorStyle="stop">
      <formula1>"Guest Service,Maintenance,Housekeeping,Safety,Security,Food and Beverage,Technology,Other"</formula1>
    </dataValidation>
    <dataValidation sqref="E5:E124" showDropDown="0" showInputMessage="0" showErrorMessage="1" allowBlank="0" type="list" errorStyle="stop">
      <formula1>"Low,Medium,High,Urgent"</formula1>
    </dataValidation>
    <dataValidation sqref="F5:F124" showDropDown="0" showInputMessage="0" showErrorMessage="1" allowBlank="0" type="list" errorStyle="stop">
      <formula1>"Open,In Progress,Monitoring,Resolved,Closed"</formula1>
    </dataValidation>
    <dataValidation sqref="Q5:Q124" showDropDown="0" showInputMessage="0" showErrorMessage="1" allowBlank="0" type="list" errorStyle="stop">
      <formula1>"Pending,Reviewed,Escalated"</formula1>
    </dataValidation>
    <dataValidation sqref="P5:P124" showDropDown="0" showInputMessage="0" showErrorMessage="1" allowBlank="0" type="decimal" errorStyle="stop" operator="greaterThanOrEqual">
      <formula1>0</formula1>
    </dataValidation>
  </dataValidations>
  <pageMargins left="0.25" right="0.25" top="0.5" bottom="0.5" header="0.2" footer="0.2"/>
  <pageSetup orientation="landscape" fitToHeight="0" fitToWidth="1"/>
  <headerFooter>
    <oddHeader>&amp;C&amp;"Calibri,Bold"&amp;10 &amp;A</oddHeader>
    <oddFooter/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H32"/>
  <sheetViews>
    <sheetView showGridLines="0" zoomScale="70" zoomScaleNormal="7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</cols>
  <sheetData>
    <row r="1">
      <c r="A1" s="1" t="inlineStr">
        <is>
          <t>Hotel Daily Operations Workbook Instructions</t>
        </is>
      </c>
    </row>
    <row r="3">
      <c r="A3" s="36" t="inlineStr">
        <is>
          <t>Getting Started</t>
        </is>
      </c>
    </row>
    <row r="4" ht="26" customHeight="1">
      <c r="A4" s="37" t="inlineStr">
        <is>
          <t>1. Set the Report Date and operating targets on the Dashboard.</t>
        </is>
      </c>
      <c r="B4" s="43" t="n"/>
      <c r="C4" s="43" t="n"/>
      <c r="D4" s="43" t="n"/>
      <c r="E4" s="43" t="n"/>
      <c r="F4" s="43" t="n"/>
      <c r="G4" s="43" t="n"/>
      <c r="H4" s="44" t="n"/>
    </row>
    <row r="5" ht="26" customHeight="1">
      <c r="A5" s="37" t="inlineStr">
        <is>
          <t>2. Enter one Daily Operations row for each operating date.</t>
        </is>
      </c>
      <c r="B5" s="43" t="n"/>
      <c r="C5" s="43" t="n"/>
      <c r="D5" s="43" t="n"/>
      <c r="E5" s="43" t="n"/>
      <c r="F5" s="43" t="n"/>
      <c r="G5" s="43" t="n"/>
      <c r="H5" s="44" t="n"/>
    </row>
    <row r="6" ht="26" customHeight="1">
      <c r="A6" s="37" t="inlineStr">
        <is>
          <t>3. Review calculated occupancy, ADR, RevPAR, labor percentage, and cash variance.</t>
        </is>
      </c>
      <c r="B6" s="43" t="n"/>
      <c r="C6" s="43" t="n"/>
      <c r="D6" s="43" t="n"/>
      <c r="E6" s="43" t="n"/>
      <c r="F6" s="43" t="n"/>
      <c r="G6" s="43" t="n"/>
      <c r="H6" s="44" t="n"/>
    </row>
    <row r="7" ht="26" customHeight="1">
      <c r="A7" s="37" t="inlineStr">
        <is>
          <t>4. Record incidents requiring ownership or follow-up in the Incident Log.</t>
        </is>
      </c>
      <c r="B7" s="43" t="n"/>
      <c r="C7" s="43" t="n"/>
      <c r="D7" s="43" t="n"/>
      <c r="E7" s="43" t="n"/>
      <c r="F7" s="43" t="n"/>
      <c r="G7" s="43" t="n"/>
      <c r="H7" s="44" t="n"/>
    </row>
    <row r="8" ht="26" customHeight="1">
      <c r="A8" s="37" t="inlineStr">
        <is>
          <t>5. Review Dashboard alerts before finalizing the daily report.</t>
        </is>
      </c>
      <c r="B8" s="43" t="n"/>
      <c r="C8" s="43" t="n"/>
      <c r="D8" s="43" t="n"/>
      <c r="E8" s="43" t="n"/>
      <c r="F8" s="43" t="n"/>
      <c r="G8" s="43" t="n"/>
      <c r="H8" s="44" t="n"/>
    </row>
    <row r="9" ht="26" customHeight="1">
      <c r="A9" s="37" t="inlineStr">
        <is>
          <t>6. Change Daily Status to Final only after management review.</t>
        </is>
      </c>
      <c r="B9" s="43" t="n"/>
      <c r="C9" s="43" t="n"/>
      <c r="D9" s="43" t="n"/>
      <c r="E9" s="43" t="n"/>
      <c r="F9" s="43" t="n"/>
      <c r="G9" s="43" t="n"/>
      <c r="H9" s="44" t="n"/>
    </row>
    <row r="11">
      <c r="A11" s="36" t="inlineStr">
        <is>
          <t>Daily Workflow</t>
        </is>
      </c>
    </row>
    <row r="12" ht="26" customHeight="1">
      <c r="A12" s="37" t="inlineStr">
        <is>
          <t>Front desk records room activity, arrivals, departures, no-shows, walk-ins, guests in house, and cash figures.</t>
        </is>
      </c>
      <c r="B12" s="43" t="n"/>
      <c r="C12" s="43" t="n"/>
      <c r="D12" s="43" t="n"/>
      <c r="E12" s="43" t="n"/>
      <c r="F12" s="43" t="n"/>
      <c r="G12" s="43" t="n"/>
      <c r="H12" s="44" t="n"/>
    </row>
    <row r="13" ht="26" customHeight="1">
      <c r="A13" s="37" t="inlineStr">
        <is>
          <t>Housekeeping provides rooms cleaned and room availability impacts.</t>
        </is>
      </c>
      <c r="B13" s="43" t="n"/>
      <c r="C13" s="43" t="n"/>
      <c r="D13" s="43" t="n"/>
      <c r="E13" s="43" t="n"/>
      <c r="F13" s="43" t="n"/>
      <c r="G13" s="43" t="n"/>
      <c r="H13" s="44" t="n"/>
    </row>
    <row r="14" ht="26" customHeight="1">
      <c r="A14" s="37" t="inlineStr">
        <is>
          <t>Maintenance provides out-of-order room and open work order counts.</t>
        </is>
      </c>
      <c r="B14" s="43" t="n"/>
      <c r="C14" s="43" t="n"/>
      <c r="D14" s="43" t="n"/>
      <c r="E14" s="43" t="n"/>
      <c r="F14" s="43" t="n"/>
      <c r="G14" s="43" t="n"/>
      <c r="H14" s="44" t="n"/>
    </row>
    <row r="15" ht="26" customHeight="1">
      <c r="A15" s="37" t="inlineStr">
        <is>
          <t>Food and beverage provides daily revenue.</t>
        </is>
      </c>
      <c r="B15" s="43" t="n"/>
      <c r="C15" s="43" t="n"/>
      <c r="D15" s="43" t="n"/>
      <c r="E15" s="43" t="n"/>
      <c r="F15" s="43" t="n"/>
      <c r="G15" s="43" t="n"/>
      <c r="H15" s="44" t="n"/>
    </row>
    <row r="16" ht="26" customHeight="1">
      <c r="A16" s="37" t="inlineStr">
        <is>
          <t>The manager on duty reviews guest issues, labor cost, cash variance, and incidents.</t>
        </is>
      </c>
      <c r="B16" s="43" t="n"/>
      <c r="C16" s="43" t="n"/>
      <c r="D16" s="43" t="n"/>
      <c r="E16" s="43" t="n"/>
      <c r="F16" s="43" t="n"/>
      <c r="G16" s="43" t="n"/>
      <c r="H16" s="44" t="n"/>
    </row>
    <row r="18">
      <c r="A18" s="36" t="inlineStr">
        <is>
          <t>Metric Definitions</t>
        </is>
      </c>
    </row>
    <row r="19" ht="26" customHeight="1">
      <c r="A19" s="37" t="inlineStr">
        <is>
          <t>Sellable Rooms: Total Rooms minus Out-of-Order Rooms.</t>
        </is>
      </c>
      <c r="B19" s="43" t="n"/>
      <c r="C19" s="43" t="n"/>
      <c r="D19" s="43" t="n"/>
      <c r="E19" s="43" t="n"/>
      <c r="F19" s="43" t="n"/>
      <c r="G19" s="43" t="n"/>
      <c r="H19" s="44" t="n"/>
    </row>
    <row r="20" ht="26" customHeight="1">
      <c r="A20" s="37" t="inlineStr">
        <is>
          <t>Occupancy: Rooms Sold divided by Sellable Rooms.</t>
        </is>
      </c>
      <c r="B20" s="43" t="n"/>
      <c r="C20" s="43" t="n"/>
      <c r="D20" s="43" t="n"/>
      <c r="E20" s="43" t="n"/>
      <c r="F20" s="43" t="n"/>
      <c r="G20" s="43" t="n"/>
      <c r="H20" s="44" t="n"/>
    </row>
    <row r="21" ht="26" customHeight="1">
      <c r="A21" s="37" t="inlineStr">
        <is>
          <t>ADR: Room Revenue divided by Rooms Sold.</t>
        </is>
      </c>
      <c r="B21" s="43" t="n"/>
      <c r="C21" s="43" t="n"/>
      <c r="D21" s="43" t="n"/>
      <c r="E21" s="43" t="n"/>
      <c r="F21" s="43" t="n"/>
      <c r="G21" s="43" t="n"/>
      <c r="H21" s="44" t="n"/>
    </row>
    <row r="22" ht="26" customHeight="1">
      <c r="A22" s="37" t="inlineStr">
        <is>
          <t>RevPAR: Room Revenue divided by Sellable Rooms.</t>
        </is>
      </c>
      <c r="B22" s="43" t="n"/>
      <c r="C22" s="43" t="n"/>
      <c r="D22" s="43" t="n"/>
      <c r="E22" s="43" t="n"/>
      <c r="F22" s="43" t="n"/>
      <c r="G22" s="43" t="n"/>
      <c r="H22" s="44" t="n"/>
    </row>
    <row r="23" ht="26" customHeight="1">
      <c r="A23" s="37" t="inlineStr">
        <is>
          <t>Total Revenue: Room Revenue plus Food and Beverage Revenue plus Other Revenue minus Refunds and Adjustments.</t>
        </is>
      </c>
      <c r="B23" s="43" t="n"/>
      <c r="C23" s="43" t="n"/>
      <c r="D23" s="43" t="n"/>
      <c r="E23" s="43" t="n"/>
      <c r="F23" s="43" t="n"/>
      <c r="G23" s="43" t="n"/>
      <c r="H23" s="44" t="n"/>
    </row>
    <row r="24" ht="26" customHeight="1">
      <c r="A24" s="37" t="inlineStr">
        <is>
          <t>Labor Cost Percentage: Labor Cost divided by Total Revenue.</t>
        </is>
      </c>
      <c r="B24" s="43" t="n"/>
      <c r="C24" s="43" t="n"/>
      <c r="D24" s="43" t="n"/>
      <c r="E24" s="43" t="n"/>
      <c r="F24" s="43" t="n"/>
      <c r="G24" s="43" t="n"/>
      <c r="H24" s="44" t="n"/>
    </row>
    <row r="25" ht="26" customHeight="1">
      <c r="A25" s="37" t="inlineStr">
        <is>
          <t>Cash Variance: Counted Cash minus Expected Cash.</t>
        </is>
      </c>
      <c r="B25" s="43" t="n"/>
      <c r="C25" s="43" t="n"/>
      <c r="D25" s="43" t="n"/>
      <c r="E25" s="43" t="n"/>
      <c r="F25" s="43" t="n"/>
      <c r="G25" s="43" t="n"/>
      <c r="H25" s="44" t="n"/>
    </row>
    <row r="27">
      <c r="A27" s="36" t="inlineStr">
        <is>
          <t>Color Key</t>
        </is>
      </c>
    </row>
    <row r="28" ht="26" customHeight="1">
      <c r="A28" s="37" t="inlineStr">
        <is>
          <t>Pale yellow: user entry.</t>
        </is>
      </c>
      <c r="B28" s="43" t="n"/>
      <c r="C28" s="43" t="n"/>
      <c r="D28" s="43" t="n"/>
      <c r="E28" s="43" t="n"/>
      <c r="F28" s="43" t="n"/>
      <c r="G28" s="43" t="n"/>
      <c r="H28" s="44" t="n"/>
    </row>
    <row r="29" ht="26" customHeight="1">
      <c r="A29" s="37" t="inlineStr">
        <is>
          <t>Blue-gray: calculated value.</t>
        </is>
      </c>
      <c r="B29" s="43" t="n"/>
      <c r="C29" s="43" t="n"/>
      <c r="D29" s="43" t="n"/>
      <c r="E29" s="43" t="n"/>
      <c r="F29" s="43" t="n"/>
      <c r="G29" s="43" t="n"/>
      <c r="H29" s="44" t="n"/>
    </row>
    <row r="30" ht="26" customHeight="1">
      <c r="A30" s="37" t="inlineStr">
        <is>
          <t>Green: favorable or completed.</t>
        </is>
      </c>
      <c r="B30" s="43" t="n"/>
      <c r="C30" s="43" t="n"/>
      <c r="D30" s="43" t="n"/>
      <c r="E30" s="43" t="n"/>
      <c r="F30" s="43" t="n"/>
      <c r="G30" s="43" t="n"/>
      <c r="H30" s="44" t="n"/>
    </row>
    <row r="31" ht="26" customHeight="1">
      <c r="A31" s="37" t="inlineStr">
        <is>
          <t>Amber: review recommended.</t>
        </is>
      </c>
      <c r="B31" s="43" t="n"/>
      <c r="C31" s="43" t="n"/>
      <c r="D31" s="43" t="n"/>
      <c r="E31" s="43" t="n"/>
      <c r="F31" s="43" t="n"/>
      <c r="G31" s="43" t="n"/>
      <c r="H31" s="44" t="n"/>
    </row>
    <row r="32" ht="26" customHeight="1">
      <c r="A32" s="37" t="inlineStr">
        <is>
          <t>Red: exception or action required.</t>
        </is>
      </c>
      <c r="B32" s="43" t="n"/>
      <c r="C32" s="43" t="n"/>
      <c r="D32" s="43" t="n"/>
      <c r="E32" s="43" t="n"/>
      <c r="F32" s="43" t="n"/>
      <c r="G32" s="43" t="n"/>
      <c r="H32" s="44" t="n"/>
    </row>
  </sheetData>
  <mergeCells count="28">
    <mergeCell ref="A9:H9"/>
    <mergeCell ref="A30:H30"/>
    <mergeCell ref="A15:H15"/>
    <mergeCell ref="A24:H24"/>
    <mergeCell ref="A11:H11"/>
    <mergeCell ref="A1:H1"/>
    <mergeCell ref="A6:H6"/>
    <mergeCell ref="A7:H7"/>
    <mergeCell ref="A25:H25"/>
    <mergeCell ref="A16:H16"/>
    <mergeCell ref="A27:H27"/>
    <mergeCell ref="A12:H12"/>
    <mergeCell ref="A18:H18"/>
    <mergeCell ref="A3:H3"/>
    <mergeCell ref="A21:H21"/>
    <mergeCell ref="A14:H14"/>
    <mergeCell ref="A5:H5"/>
    <mergeCell ref="A23:H23"/>
    <mergeCell ref="A32:H32"/>
    <mergeCell ref="A8:H8"/>
    <mergeCell ref="A22:H22"/>
    <mergeCell ref="A4:H4"/>
    <mergeCell ref="A29:H29"/>
    <mergeCell ref="A20:H20"/>
    <mergeCell ref="A28:H28"/>
    <mergeCell ref="A13:H13"/>
    <mergeCell ref="A19:H19"/>
    <mergeCell ref="A31:H31"/>
  </mergeCells>
  <pageMargins left="0.25" right="0.25" top="0.5" bottom="0.5" header="0.2" footer="0.2"/>
  <pageSetup orientation="portrait" fitToHeight="0" fitToWidth="1"/>
  <headerFooter>
    <oddHeader>&amp;C&amp;"Calibri,Bold"&amp;10 &amp;A</oddHeader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2026-09-05T20:33:10Z</dcterms:created>
  <dcterms:modified xmlns:dcterms="http://purl.org/dc/terms/" xmlns:xsi="http://www.w3.org/2001/XMLSchema-instance" xsi:type="dcterms:W3CDTF">2026-09-05T20:33:12+00:00Z</dcterms:modified>
</cp:coreProperties>
</file>