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13-Week Forecast" sheetId="2" state="visible" r:id="rId2"/>
    <sheet xmlns:r="http://schemas.openxmlformats.org/officeDocument/2006/relationships" name="Cash Activity" sheetId="3" state="visible" r:id="rId3"/>
    <sheet xmlns:r="http://schemas.openxmlformats.org/officeDocument/2006/relationships" name="Assump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$#,##0.00"/>
    <numFmt numFmtId="166" formatCode="0.0%"/>
    <numFmt numFmtId="167" formatCode="0 &quot;days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17324D"/>
      <sz val="10"/>
    </font>
    <font>
      <name val="Calibri"/>
      <color rgb="001F1F1F"/>
      <sz val="10"/>
    </font>
    <font>
      <name val="Calibri"/>
      <color rgb="00667788"/>
      <sz val="9"/>
    </font>
    <font>
      <name val="Calibri"/>
      <color rgb="00FFFFFF"/>
      <sz val="10"/>
    </font>
    <font>
      <name val="Calibri"/>
      <b val="1"/>
      <color rgb="00147D64"/>
      <sz val="11"/>
    </font>
  </fonts>
  <fills count="6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DEBF7"/>
      </patternFill>
    </fill>
    <fill>
      <patternFill patternType="solid">
        <fgColor rgb="002B5D74"/>
      </patternFill>
    </fill>
    <fill>
      <patternFill patternType="solid">
        <fgColor rgb="00F2F7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2" borderId="0" pivotButton="0" quotePrefix="0" xfId="0"/>
    <xf numFmtId="165" fontId="7" fillId="5" borderId="0" pivotButton="0" quotePrefix="0" xfId="0"/>
    <xf numFmtId="1" fontId="7" fillId="5" borderId="0" pivotButton="0" quotePrefix="0" xfId="0"/>
    <xf numFmtId="165" fontId="0" fillId="0" borderId="1" pivotButton="0" quotePrefix="0" xfId="0"/>
    <xf numFmtId="0" fontId="6" fillId="4" borderId="1" pivotButton="0" quotePrefix="0" xfId="0"/>
    <xf numFmtId="164" fontId="6" fillId="4" borderId="1" pivotButton="0" quotePrefix="0" xfId="0"/>
    <xf numFmtId="0" fontId="2" fillId="2" borderId="1" pivotButton="0" quotePrefix="0" xfId="0"/>
    <xf numFmtId="0" fontId="4" fillId="0" borderId="1" pivotButton="0" quotePrefix="0" xfId="0"/>
    <xf numFmtId="0" fontId="2" fillId="4" borderId="1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0" borderId="1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0" fontId="5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6" fontId="0" fillId="3" borderId="1" applyAlignment="1" pivotButton="0" quotePrefix="0" xfId="0">
      <alignment horizontal="center" vertical="center"/>
    </xf>
    <xf numFmtId="1" fontId="0" fillId="3" borderId="1" pivotButton="0" quotePrefix="0" xfId="0"/>
    <xf numFmtId="167" fontId="0" fillId="3" borderId="1" pivotButton="0" quotePrefix="0" xfId="0"/>
    <xf numFmtId="164" fontId="0" fillId="0" borderId="1" pivotButton="0" quotePrefix="0" xfId="0"/>
    <xf numFmtId="165" fontId="7" fillId="5" borderId="0" pivotButton="0" quotePrefix="0" xfId="0"/>
    <xf numFmtId="165" fontId="0" fillId="0" borderId="1" pivotButton="0" quotePrefix="0" xfId="0"/>
    <xf numFmtId="164" fontId="6" fillId="4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0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6" fontId="0" fillId="3" borderId="1" applyAlignment="1" pivotButton="0" quotePrefix="0" xfId="0">
      <alignment horizontal="center" vertical="center"/>
    </xf>
    <xf numFmtId="167" fontId="0" fillId="3" borderId="1" pivotButton="0" quotePrefix="0" xfId="0"/>
  </cellXfs>
  <cellStyles count="1">
    <cellStyle name="Normal" xfId="0" builtinId="0" hidden="0"/>
  </cellStyles>
  <dxfs count="1">
    <dxf>
      <font>
        <name val="Calibri"/>
        <b val="1"/>
        <color rgb="00C73939"/>
        <sz val="11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Weekly Cash Position</a:t>
            </a:r>
          </a:p>
        </rich>
      </tx>
    </title>
    <plotArea>
      <lineChart>
        <grouping val="standard"/>
        <ser>
          <idx val="0"/>
          <order val="0"/>
          <tx>
            <v>Ending Cash</v>
          </tx>
          <spPr>
            <a:ln xmlns:a="http://schemas.openxmlformats.org/drawingml/2006/main">
              <a:solidFill>
                <a:srgbClr val="147D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'13-Week Forecast'!$B$5:$N$5</f>
            </numRef>
          </cat>
          <val>
            <numRef>
              <f>'13-Week Forecast'!$B$45:$N$45</f>
            </numRef>
          </val>
        </ser>
        <ser>
          <idx val="1"/>
          <order val="1"/>
          <tx>
            <v>Minimum Cash Threshold</v>
          </tx>
          <spPr>
            <a:ln xmlns:a="http://schemas.openxmlformats.org/drawingml/2006/main">
              <a:solidFill>
                <a:srgbClr val="C7393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'13-Week Forecast'!$B$5:$N$5</f>
            </numRef>
          </cat>
          <val>
            <numRef>
              <f>'13-Week Forecast'!$B$46:$N$46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 Ending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 Balance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Forecast Cash Movement</a:t>
            </a:r>
          </a:p>
        </rich>
      </tx>
    </title>
    <plotArea>
      <barChart>
        <barDir val="col"/>
        <grouping val="clustered"/>
        <ser>
          <idx val="0"/>
          <order val="0"/>
          <tx>
            <v>Forecast Inflows</v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Forecast'!$B$21:$N$21</f>
            </numRef>
          </val>
        </ser>
        <ser>
          <idx val="1"/>
          <order val="1"/>
          <tx>
            <v>Forecast Outflows</v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Forecast'!$B$22:$N$22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Forecast'!$B$23:$N$23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Forecast'!$B$24:$N$24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Forecast'!$B$25:$N$25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Forecast'!$B$26:$N$26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Forecast'!$B$27:$N$27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Forecast'!$B$28:$N$28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Forecast'!$B$29:$N$29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Forecast'!$B$30:$N$30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Forecast'!$B$31:$N$31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Forecast'!$B$32:$N$32</f>
            </numRef>
          </val>
        </ser>
        <ser>
          <idx val="12"/>
          <order val="12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Forecast'!$B$33:$N$33</f>
            </numRef>
          </val>
        </ser>
        <ser>
          <idx val="13"/>
          <order val="13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Forecast'!$B$34:$N$34</f>
            </numRef>
          </val>
        </ser>
        <ser>
          <idx val="14"/>
          <order val="14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Forecast'!$B$35:$N$35</f>
            </numRef>
          </val>
        </ser>
        <ser>
          <idx val="15"/>
          <order val="15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Forecast'!$B$36:$N$36</f>
            </numRef>
          </val>
        </ser>
        <ser>
          <idx val="16"/>
          <order val="16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Forecast'!$B$37:$N$37</f>
            </numRef>
          </val>
        </ser>
        <ser>
          <idx val="17"/>
          <order val="17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Forecast'!$B$38:$N$38</f>
            </numRef>
          </val>
        </ser>
        <ser>
          <idx val="18"/>
          <order val="18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Forecast'!$B$39:$N$39</f>
            </numRef>
          </val>
        </ser>
        <ser>
          <idx val="19"/>
          <order val="19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Forecast'!$B$40:$N$40</f>
            </numRef>
          </val>
        </ser>
        <ser>
          <idx val="20"/>
          <order val="20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Forecast'!$B$41:$N$41</f>
            </numRef>
          </val>
        </ser>
        <ser>
          <idx val="21"/>
          <order val="21"/>
          <spPr>
            <a:ln xmlns:a="http://schemas.openxmlformats.org/drawingml/2006/main">
              <a:prstDash val="solid"/>
            </a:ln>
          </spPr>
          <cat>
            <numRef>
              <f>'13-Week Forecast'!$B$5:$N$5</f>
            </numRef>
          </cat>
          <val>
            <numRef>
              <f>'13-Week Forecast'!$B$42:$N$42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 Ending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 Amount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shActivity" displayName="tblCashActivity" ref="A4:U254" headerRowCount="1">
  <autoFilter ref="A4:U254"/>
  <tableColumns count="21">
    <tableColumn id="1" name="Activity ID"/>
    <tableColumn id="2" name="Cash Date"/>
    <tableColumn id="3" name="Flow Direction"/>
    <tableColumn id="4" name="Cash Category"/>
    <tableColumn id="5" name="Department"/>
    <tableColumn id="6" name="Description"/>
    <tableColumn id="7" name="Counterparty"/>
    <tableColumn id="8" name="Source Reference"/>
    <tableColumn id="9" name="Forecast or Actual"/>
    <tableColumn id="10" name="Status"/>
    <tableColumn id="11" name="Base Amount"/>
    <tableColumn id="12" name="Probability %"/>
    <tableColumn id="13" name="Scenario Class"/>
    <tableColumn id="14" name="Scenario Multiplier"/>
    <tableColumn id="15" name="Scenario-Adjusted Amount"/>
    <tableColumn id="16" name="Signed Cash Amount"/>
    <tableColumn id="17" name="Payment Method"/>
    <tableColumn id="18" name="Owner"/>
    <tableColumn id="19" name="Follow-Up Date"/>
    <tableColumn id="20" name="Notes"/>
    <tableColumn id="21" name="Data Quality Check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0" customWidth="1" min="3" max="3"/>
    <col width="35" customWidth="1" min="4" max="4"/>
    <col width="30" customWidth="1" min="5" max="5"/>
    <col width="22" customWidth="1" min="6" max="6"/>
    <col width="18" customWidth="1" min="7" max="7"/>
    <col width="24" customWidth="1" min="8" max="8"/>
  </cols>
  <sheetData>
    <row r="1">
      <c r="A1" s="1" t="inlineStr">
        <is>
          <t>Hotel Cash Flow Forecast</t>
        </is>
      </c>
    </row>
    <row r="2"/>
    <row r="3">
      <c r="A3" s="2" t="inlineStr">
        <is>
          <t>Property</t>
        </is>
      </c>
      <c r="B3" s="3">
        <f>IFERROR(VLOOKUP("Property Name",'Assumptions'!$A$4:$B$11,2,0),"")</f>
        <v/>
      </c>
    </row>
    <row r="4">
      <c r="A4" s="2" t="inlineStr">
        <is>
          <t>Forecast As-of Date</t>
        </is>
      </c>
      <c r="B4" s="32">
        <f>IFERROR('Assumptions'!$B$6,"")</f>
        <v/>
      </c>
    </row>
    <row r="5">
      <c r="A5" s="2" t="inlineStr">
        <is>
          <t>Scenario in Use</t>
        </is>
      </c>
      <c r="B5" s="3">
        <f>IFERROR('Assumptions'!$B$11,"")</f>
        <v/>
      </c>
    </row>
    <row r="6">
      <c r="A6" s="2" t="inlineStr">
        <is>
          <t>Forecast Horizon</t>
        </is>
      </c>
      <c r="B6" s="3" t="inlineStr">
        <is>
          <t>13 Weeks</t>
        </is>
      </c>
    </row>
    <row r="7"/>
    <row r="8"/>
    <row r="9">
      <c r="A9" s="5" t="inlineStr">
        <is>
          <t>Opening Cash Balance</t>
        </is>
      </c>
      <c r="C9" s="5" t="inlineStr">
        <is>
          <t>Forecast Cash Inflows</t>
        </is>
      </c>
      <c r="E9" s="5" t="inlineStr">
        <is>
          <t>Forecast Cash Outflows</t>
        </is>
      </c>
      <c r="G9" s="5" t="inlineStr">
        <is>
          <t>Projected Ending Cash</t>
        </is>
      </c>
    </row>
    <row r="10">
      <c r="A10" s="33">
        <f>'Assumptions'!$B$8</f>
        <v/>
      </c>
      <c r="C10" s="33">
        <f>SUM('13-Week Forecast'!B21:N21)</f>
        <v/>
      </c>
      <c r="E10" s="33">
        <f>SUM('13-Week Forecast'!B42:N42)</f>
        <v/>
      </c>
      <c r="G10" s="33">
        <f>'13-Week Forecast'!N45</f>
        <v/>
      </c>
    </row>
    <row r="11"/>
    <row r="12">
      <c r="A12" s="5" t="inlineStr">
        <is>
          <t>Minimum Weekly Cash</t>
        </is>
      </c>
      <c r="C12" s="5" t="inlineStr">
        <is>
          <t>Weeks Below Minimum Cash</t>
        </is>
      </c>
      <c r="E12" s="5" t="inlineStr">
        <is>
          <t>Unconfirmed Inflows</t>
        </is>
      </c>
      <c r="G12" s="5" t="inlineStr">
        <is>
          <t>Unpaid Items Past Due</t>
        </is>
      </c>
    </row>
    <row r="13">
      <c r="A13" s="33">
        <f>MIN('13-Week Forecast'!B45:N45)</f>
        <v/>
      </c>
      <c r="C13" s="7">
        <f>COUNTIF('13-Week Forecast'!B48:N48,"Below Minimum")</f>
        <v/>
      </c>
      <c r="E13" s="33">
        <f>SUMIFS('Cash Activity'!O5:O254,'Cash Activity'!C5:C254,"Inflow",'Cash Activity'!J5:J254,"Tentative")</f>
        <v/>
      </c>
      <c r="G13" s="7">
        <f>COUNTIFS('Cash Activity'!A5:A254,"&lt;&gt;",'Cash Activity'!B5:B254,"&lt;"&amp;'Assumptions'!B6,'Cash Activity'!J5:J254,"&lt;&gt;Paid",'Cash Activity'!J5:J254,"&lt;&gt;Canceled")</f>
        <v/>
      </c>
    </row>
    <row r="14"/>
    <row r="15"/>
    <row r="16">
      <c r="A16" s="5" t="inlineStr">
        <is>
          <t>Cash Date</t>
        </is>
      </c>
      <c r="B16" s="5" t="inlineStr">
        <is>
          <t>Flow Direction</t>
        </is>
      </c>
      <c r="C16" s="5" t="inlineStr">
        <is>
          <t>Category</t>
        </is>
      </c>
      <c r="D16" s="5" t="inlineStr">
        <is>
          <t>Description</t>
        </is>
      </c>
      <c r="E16" s="5" t="inlineStr">
        <is>
          <t>Counterparty</t>
        </is>
      </c>
      <c r="F16" s="5" t="inlineStr">
        <is>
          <t>Scenario-Adjusted Amount</t>
        </is>
      </c>
      <c r="G16" s="5" t="inlineStr">
        <is>
          <t>Status</t>
        </is>
      </c>
      <c r="H16" s="5" t="inlineStr">
        <is>
          <t>Owner</t>
        </is>
      </c>
    </row>
    <row r="17">
      <c r="A17" s="32">
        <f>IFERROR(IF('Cash Activity'!$A$5="","",'Cash Activity'!$B$5),"")</f>
        <v/>
      </c>
      <c r="B17" s="3">
        <f>IFERROR(IF('Cash Activity'!$A$5="","",'Cash Activity'!$C$5),"")</f>
        <v/>
      </c>
      <c r="C17" s="3">
        <f>IFERROR(IF('Cash Activity'!$A$5="","",'Cash Activity'!$D$5),"")</f>
        <v/>
      </c>
      <c r="D17" s="3">
        <f>IFERROR(IF('Cash Activity'!$A$5="","",'Cash Activity'!$F$5),"")</f>
        <v/>
      </c>
      <c r="E17" s="3">
        <f>IFERROR(IF('Cash Activity'!$A$5="","",'Cash Activity'!$G$5),"")</f>
        <v/>
      </c>
      <c r="F17" s="34">
        <f>IFERROR(IF('Cash Activity'!$A$5="","",'Cash Activity'!$O$5),"")</f>
        <v/>
      </c>
      <c r="G17" s="3">
        <f>IFERROR(IF('Cash Activity'!$A$5="","",'Cash Activity'!$J$5),"")</f>
        <v/>
      </c>
      <c r="H17" s="3">
        <f>IFERROR(IF('Cash Activity'!$A$5="","",'Cash Activity'!$R$5),"")</f>
        <v/>
      </c>
    </row>
    <row r="18">
      <c r="A18" s="32">
        <f>IFERROR(IF('Cash Activity'!$A$6="","",'Cash Activity'!$B$6),"")</f>
        <v/>
      </c>
      <c r="B18" s="3">
        <f>IFERROR(IF('Cash Activity'!$A$6="","",'Cash Activity'!$C$6),"")</f>
        <v/>
      </c>
      <c r="C18" s="3">
        <f>IFERROR(IF('Cash Activity'!$A$6="","",'Cash Activity'!$D$6),"")</f>
        <v/>
      </c>
      <c r="D18" s="3">
        <f>IFERROR(IF('Cash Activity'!$A$6="","",'Cash Activity'!$F$6),"")</f>
        <v/>
      </c>
      <c r="E18" s="3">
        <f>IFERROR(IF('Cash Activity'!$A$6="","",'Cash Activity'!$G$6),"")</f>
        <v/>
      </c>
      <c r="F18" s="34">
        <f>IFERROR(IF('Cash Activity'!$A$6="","",'Cash Activity'!$O$6),"")</f>
        <v/>
      </c>
      <c r="G18" s="3">
        <f>IFERROR(IF('Cash Activity'!$A$6="","",'Cash Activity'!$J$6),"")</f>
        <v/>
      </c>
      <c r="H18" s="3">
        <f>IFERROR(IF('Cash Activity'!$A$6="","",'Cash Activity'!$R$6),"")</f>
        <v/>
      </c>
    </row>
    <row r="19">
      <c r="A19" s="32">
        <f>IFERROR(IF('Cash Activity'!$A$7="","",'Cash Activity'!$B$7),"")</f>
        <v/>
      </c>
      <c r="B19" s="3">
        <f>IFERROR(IF('Cash Activity'!$A$7="","",'Cash Activity'!$C$7),"")</f>
        <v/>
      </c>
      <c r="C19" s="3">
        <f>IFERROR(IF('Cash Activity'!$A$7="","",'Cash Activity'!$D$7),"")</f>
        <v/>
      </c>
      <c r="D19" s="3">
        <f>IFERROR(IF('Cash Activity'!$A$7="","",'Cash Activity'!$F$7),"")</f>
        <v/>
      </c>
      <c r="E19" s="3">
        <f>IFERROR(IF('Cash Activity'!$A$7="","",'Cash Activity'!$G$7),"")</f>
        <v/>
      </c>
      <c r="F19" s="34">
        <f>IFERROR(IF('Cash Activity'!$A$7="","",'Cash Activity'!$O$7),"")</f>
        <v/>
      </c>
      <c r="G19" s="3">
        <f>IFERROR(IF('Cash Activity'!$A$7="","",'Cash Activity'!$J$7),"")</f>
        <v/>
      </c>
      <c r="H19" s="3">
        <f>IFERROR(IF('Cash Activity'!$A$7="","",'Cash Activity'!$R$7),"")</f>
        <v/>
      </c>
    </row>
    <row r="20">
      <c r="A20" s="32">
        <f>IFERROR(IF('Cash Activity'!$A$8="","",'Cash Activity'!$B$8),"")</f>
        <v/>
      </c>
      <c r="B20" s="3">
        <f>IFERROR(IF('Cash Activity'!$A$8="","",'Cash Activity'!$C$8),"")</f>
        <v/>
      </c>
      <c r="C20" s="3">
        <f>IFERROR(IF('Cash Activity'!$A$8="","",'Cash Activity'!$D$8),"")</f>
        <v/>
      </c>
      <c r="D20" s="3">
        <f>IFERROR(IF('Cash Activity'!$A$8="","",'Cash Activity'!$F$8),"")</f>
        <v/>
      </c>
      <c r="E20" s="3">
        <f>IFERROR(IF('Cash Activity'!$A$8="","",'Cash Activity'!$G$8),"")</f>
        <v/>
      </c>
      <c r="F20" s="34">
        <f>IFERROR(IF('Cash Activity'!$A$8="","",'Cash Activity'!$O$8),"")</f>
        <v/>
      </c>
      <c r="G20" s="3">
        <f>IFERROR(IF('Cash Activity'!$A$8="","",'Cash Activity'!$J$8),"")</f>
        <v/>
      </c>
      <c r="H20" s="3">
        <f>IFERROR(IF('Cash Activity'!$A$8="","",'Cash Activity'!$R$8),"")</f>
        <v/>
      </c>
    </row>
    <row r="21">
      <c r="A21" s="32">
        <f>IFERROR(IF('Cash Activity'!$A$9="","",'Cash Activity'!$B$9),"")</f>
        <v/>
      </c>
      <c r="B21" s="3">
        <f>IFERROR(IF('Cash Activity'!$A$9="","",'Cash Activity'!$C$9),"")</f>
        <v/>
      </c>
      <c r="C21" s="3">
        <f>IFERROR(IF('Cash Activity'!$A$9="","",'Cash Activity'!$D$9),"")</f>
        <v/>
      </c>
      <c r="D21" s="3">
        <f>IFERROR(IF('Cash Activity'!$A$9="","",'Cash Activity'!$F$9),"")</f>
        <v/>
      </c>
      <c r="E21" s="3">
        <f>IFERROR(IF('Cash Activity'!$A$9="","",'Cash Activity'!$G$9),"")</f>
        <v/>
      </c>
      <c r="F21" s="34">
        <f>IFERROR(IF('Cash Activity'!$A$9="","",'Cash Activity'!$O$9),"")</f>
        <v/>
      </c>
      <c r="G21" s="3">
        <f>IFERROR(IF('Cash Activity'!$A$9="","",'Cash Activity'!$J$9),"")</f>
        <v/>
      </c>
      <c r="H21" s="3">
        <f>IFERROR(IF('Cash Activity'!$A$9="","",'Cash Activity'!$R$9),"")</f>
        <v/>
      </c>
    </row>
    <row r="22">
      <c r="A22" s="32">
        <f>IFERROR(IF('Cash Activity'!$A$10="","",'Cash Activity'!$B$10),"")</f>
        <v/>
      </c>
      <c r="B22" s="3">
        <f>IFERROR(IF('Cash Activity'!$A$10="","",'Cash Activity'!$C$10),"")</f>
        <v/>
      </c>
      <c r="C22" s="3">
        <f>IFERROR(IF('Cash Activity'!$A$10="","",'Cash Activity'!$D$10),"")</f>
        <v/>
      </c>
      <c r="D22" s="3">
        <f>IFERROR(IF('Cash Activity'!$A$10="","",'Cash Activity'!$F$10),"")</f>
        <v/>
      </c>
      <c r="E22" s="3">
        <f>IFERROR(IF('Cash Activity'!$A$10="","",'Cash Activity'!$G$10),"")</f>
        <v/>
      </c>
      <c r="F22" s="34">
        <f>IFERROR(IF('Cash Activity'!$A$10="","",'Cash Activity'!$O$10),"")</f>
        <v/>
      </c>
      <c r="G22" s="3">
        <f>IFERROR(IF('Cash Activity'!$A$10="","",'Cash Activity'!$J$10),"")</f>
        <v/>
      </c>
      <c r="H22" s="3">
        <f>IFERROR(IF('Cash Activity'!$A$10="","",'Cash Activity'!$R$10),"")</f>
        <v/>
      </c>
    </row>
    <row r="23">
      <c r="A23" s="32">
        <f>IFERROR(IF('Cash Activity'!$A$11="","",'Cash Activity'!$B$11),"")</f>
        <v/>
      </c>
      <c r="B23" s="3">
        <f>IFERROR(IF('Cash Activity'!$A$11="","",'Cash Activity'!$C$11),"")</f>
        <v/>
      </c>
      <c r="C23" s="3">
        <f>IFERROR(IF('Cash Activity'!$A$11="","",'Cash Activity'!$D$11),"")</f>
        <v/>
      </c>
      <c r="D23" s="3">
        <f>IFERROR(IF('Cash Activity'!$A$11="","",'Cash Activity'!$F$11),"")</f>
        <v/>
      </c>
      <c r="E23" s="3">
        <f>IFERROR(IF('Cash Activity'!$A$11="","",'Cash Activity'!$G$11),"")</f>
        <v/>
      </c>
      <c r="F23" s="34">
        <f>IFERROR(IF('Cash Activity'!$A$11="","",'Cash Activity'!$O$11),"")</f>
        <v/>
      </c>
      <c r="G23" s="3">
        <f>IFERROR(IF('Cash Activity'!$A$11="","",'Cash Activity'!$J$11),"")</f>
        <v/>
      </c>
      <c r="H23" s="3">
        <f>IFERROR(IF('Cash Activity'!$A$11="","",'Cash Activity'!$R$11),"")</f>
        <v/>
      </c>
    </row>
    <row r="24">
      <c r="A24" s="32">
        <f>IFERROR(IF('Cash Activity'!$A$12="","",'Cash Activity'!$B$12),"")</f>
        <v/>
      </c>
      <c r="B24" s="3">
        <f>IFERROR(IF('Cash Activity'!$A$12="","",'Cash Activity'!$C$12),"")</f>
        <v/>
      </c>
      <c r="C24" s="3">
        <f>IFERROR(IF('Cash Activity'!$A$12="","",'Cash Activity'!$D$12),"")</f>
        <v/>
      </c>
      <c r="D24" s="3">
        <f>IFERROR(IF('Cash Activity'!$A$12="","",'Cash Activity'!$F$12),"")</f>
        <v/>
      </c>
      <c r="E24" s="3">
        <f>IFERROR(IF('Cash Activity'!$A$12="","",'Cash Activity'!$G$12),"")</f>
        <v/>
      </c>
      <c r="F24" s="34">
        <f>IFERROR(IF('Cash Activity'!$A$12="","",'Cash Activity'!$O$12),"")</f>
        <v/>
      </c>
      <c r="G24" s="3">
        <f>IFERROR(IF('Cash Activity'!$A$12="","",'Cash Activity'!$J$12),"")</f>
        <v/>
      </c>
      <c r="H24" s="3">
        <f>IFERROR(IF('Cash Activity'!$A$12="","",'Cash Activity'!$R$12),"")</f>
        <v/>
      </c>
    </row>
    <row r="25">
      <c r="A25" s="32">
        <f>IFERROR(IF('Cash Activity'!$A$13="","",'Cash Activity'!$B$13),"")</f>
        <v/>
      </c>
      <c r="B25" s="3">
        <f>IFERROR(IF('Cash Activity'!$A$13="","",'Cash Activity'!$C$13),"")</f>
        <v/>
      </c>
      <c r="C25" s="3">
        <f>IFERROR(IF('Cash Activity'!$A$13="","",'Cash Activity'!$D$13),"")</f>
        <v/>
      </c>
      <c r="D25" s="3">
        <f>IFERROR(IF('Cash Activity'!$A$13="","",'Cash Activity'!$F$13),"")</f>
        <v/>
      </c>
      <c r="E25" s="3">
        <f>IFERROR(IF('Cash Activity'!$A$13="","",'Cash Activity'!$G$13),"")</f>
        <v/>
      </c>
      <c r="F25" s="34">
        <f>IFERROR(IF('Cash Activity'!$A$13="","",'Cash Activity'!$O$13),"")</f>
        <v/>
      </c>
      <c r="G25" s="3">
        <f>IFERROR(IF('Cash Activity'!$A$13="","",'Cash Activity'!$J$13),"")</f>
        <v/>
      </c>
      <c r="H25" s="3">
        <f>IFERROR(IF('Cash Activity'!$A$13="","",'Cash Activity'!$R$13),"")</f>
        <v/>
      </c>
    </row>
    <row r="26">
      <c r="A26" s="32">
        <f>IFERROR(IF('Cash Activity'!$A$14="","",'Cash Activity'!$B$14),"")</f>
        <v/>
      </c>
      <c r="B26" s="3">
        <f>IFERROR(IF('Cash Activity'!$A$14="","",'Cash Activity'!$C$14),"")</f>
        <v/>
      </c>
      <c r="C26" s="3">
        <f>IFERROR(IF('Cash Activity'!$A$14="","",'Cash Activity'!$D$14),"")</f>
        <v/>
      </c>
      <c r="D26" s="3">
        <f>IFERROR(IF('Cash Activity'!$A$14="","",'Cash Activity'!$F$14),"")</f>
        <v/>
      </c>
      <c r="E26" s="3">
        <f>IFERROR(IF('Cash Activity'!$A$14="","",'Cash Activity'!$G$14),"")</f>
        <v/>
      </c>
      <c r="F26" s="34">
        <f>IFERROR(IF('Cash Activity'!$A$14="","",'Cash Activity'!$O$14),"")</f>
        <v/>
      </c>
      <c r="G26" s="3">
        <f>IFERROR(IF('Cash Activity'!$A$14="","",'Cash Activity'!$J$14),"")</f>
        <v/>
      </c>
      <c r="H26" s="3">
        <f>IFERROR(IF('Cash Activity'!$A$14="","",'Cash Activity'!$R$14),"")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70" zoomScaleNormal="7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13-Week Cash Flow Forecast</t>
        </is>
      </c>
    </row>
    <row r="3">
      <c r="A3" s="5" t="inlineStr">
        <is>
          <t>Week Number</t>
        </is>
      </c>
      <c r="B3" s="9" t="n">
        <v>1</v>
      </c>
      <c r="C3" s="9" t="n">
        <v>2</v>
      </c>
      <c r="D3" s="9" t="n">
        <v>3</v>
      </c>
      <c r="E3" s="9" t="n">
        <v>4</v>
      </c>
      <c r="F3" s="9" t="n">
        <v>5</v>
      </c>
      <c r="G3" s="9" t="n">
        <v>6</v>
      </c>
      <c r="H3" s="9" t="n">
        <v>7</v>
      </c>
      <c r="I3" s="9" t="n">
        <v>8</v>
      </c>
      <c r="J3" s="9" t="n">
        <v>9</v>
      </c>
      <c r="K3" s="9" t="n">
        <v>10</v>
      </c>
      <c r="L3" s="9" t="n">
        <v>11</v>
      </c>
      <c r="M3" s="9" t="n">
        <v>12</v>
      </c>
      <c r="N3" s="9" t="n">
        <v>13</v>
      </c>
    </row>
    <row r="4">
      <c r="A4" s="5" t="inlineStr">
        <is>
          <t>Week Start</t>
        </is>
      </c>
      <c r="B4" s="35">
        <f>IFERROR('Assumptions'!$B$7,"")</f>
        <v/>
      </c>
      <c r="C4" s="35">
        <f>B4+7</f>
        <v/>
      </c>
      <c r="D4" s="35">
        <f>C4+7</f>
        <v/>
      </c>
      <c r="E4" s="35">
        <f>D4+7</f>
        <v/>
      </c>
      <c r="F4" s="35">
        <f>E4+7</f>
        <v/>
      </c>
      <c r="G4" s="35">
        <f>F4+7</f>
        <v/>
      </c>
      <c r="H4" s="35">
        <f>G4+7</f>
        <v/>
      </c>
      <c r="I4" s="35">
        <f>H4+7</f>
        <v/>
      </c>
      <c r="J4" s="35">
        <f>I4+7</f>
        <v/>
      </c>
      <c r="K4" s="35">
        <f>J4+7</f>
        <v/>
      </c>
      <c r="L4" s="35">
        <f>K4+7</f>
        <v/>
      </c>
      <c r="M4" s="35">
        <f>L4+7</f>
        <v/>
      </c>
      <c r="N4" s="35">
        <f>M4+7</f>
        <v/>
      </c>
    </row>
    <row r="5">
      <c r="A5" s="5" t="inlineStr">
        <is>
          <t>Week End</t>
        </is>
      </c>
      <c r="B5" s="35">
        <f>B4+6</f>
        <v/>
      </c>
      <c r="C5" s="35">
        <f>C4+6</f>
        <v/>
      </c>
      <c r="D5" s="35">
        <f>D4+6</f>
        <v/>
      </c>
      <c r="E5" s="35">
        <f>E4+6</f>
        <v/>
      </c>
      <c r="F5" s="35">
        <f>F4+6</f>
        <v/>
      </c>
      <c r="G5" s="35">
        <f>G4+6</f>
        <v/>
      </c>
      <c r="H5" s="35">
        <f>H4+6</f>
        <v/>
      </c>
      <c r="I5" s="35">
        <f>I4+6</f>
        <v/>
      </c>
      <c r="J5" s="35">
        <f>J4+6</f>
        <v/>
      </c>
      <c r="K5" s="35">
        <f>K4+6</f>
        <v/>
      </c>
      <c r="L5" s="35">
        <f>L4+6</f>
        <v/>
      </c>
      <c r="M5" s="35">
        <f>M4+6</f>
        <v/>
      </c>
      <c r="N5" s="35">
        <f>N4+6</f>
        <v/>
      </c>
    </row>
    <row r="7">
      <c r="A7" s="11" t="inlineStr">
        <is>
          <t>Opening Cash</t>
        </is>
      </c>
      <c r="B7" s="34" t="n"/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</row>
    <row r="8">
      <c r="A8" s="12" t="inlineStr">
        <is>
          <t>Opening Cash Balance</t>
        </is>
      </c>
      <c r="B8" s="34">
        <f>'Assumptions'!$B$8</f>
        <v/>
      </c>
      <c r="C8" s="34">
        <f>B45</f>
        <v/>
      </c>
      <c r="D8" s="34">
        <f>C45</f>
        <v/>
      </c>
      <c r="E8" s="34">
        <f>D45</f>
        <v/>
      </c>
      <c r="F8" s="34">
        <f>E45</f>
        <v/>
      </c>
      <c r="G8" s="34">
        <f>F45</f>
        <v/>
      </c>
      <c r="H8" s="34">
        <f>G45</f>
        <v/>
      </c>
      <c r="I8" s="34">
        <f>H45</f>
        <v/>
      </c>
      <c r="J8" s="34">
        <f>I45</f>
        <v/>
      </c>
      <c r="K8" s="34">
        <f>J45</f>
        <v/>
      </c>
      <c r="L8" s="34">
        <f>K45</f>
        <v/>
      </c>
      <c r="M8" s="34">
        <f>L45</f>
        <v/>
      </c>
      <c r="N8" s="34">
        <f>M45</f>
        <v/>
      </c>
    </row>
    <row r="9">
      <c r="A9" s="11" t="inlineStr">
        <is>
          <t>Cash Inflows</t>
        </is>
      </c>
      <c r="B9" s="34" t="n"/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</row>
    <row r="10">
      <c r="A10" s="12" t="inlineStr">
        <is>
          <t>Room Credit Card Settlements</t>
        </is>
      </c>
      <c r="B10" s="34">
        <f>IFERROR(SUMIFS('Cash Activity'!$O$5:$O$254,'Cash Activity'!$B$5:$B$254,"&gt;="&amp;B$4,'Cash Activity'!$B$5:$B$254,"&lt;="&amp;B$5,'Cash Activity'!$C$5:$C$254,"Inflow",'Cash Activity'!$D$5:$D$254,$A10,'Cash Activity'!$J$5:$J$254,"&lt;&gt;Canceled"),0)</f>
        <v/>
      </c>
      <c r="C10" s="34">
        <f>IFERROR(SUMIFS('Cash Activity'!$O$5:$O$254,'Cash Activity'!$B$5:$B$254,"&gt;="&amp;C$4,'Cash Activity'!$B$5:$B$254,"&lt;="&amp;C$5,'Cash Activity'!$C$5:$C$254,"Inflow",'Cash Activity'!$D$5:$D$254,$A10,'Cash Activity'!$J$5:$J$254,"&lt;&gt;Canceled"),0)</f>
        <v/>
      </c>
      <c r="D10" s="34">
        <f>IFERROR(SUMIFS('Cash Activity'!$O$5:$O$254,'Cash Activity'!$B$5:$B$254,"&gt;="&amp;D$4,'Cash Activity'!$B$5:$B$254,"&lt;="&amp;D$5,'Cash Activity'!$C$5:$C$254,"Inflow",'Cash Activity'!$D$5:$D$254,$A10,'Cash Activity'!$J$5:$J$254,"&lt;&gt;Canceled"),0)</f>
        <v/>
      </c>
      <c r="E10" s="34">
        <f>IFERROR(SUMIFS('Cash Activity'!$O$5:$O$254,'Cash Activity'!$B$5:$B$254,"&gt;="&amp;E$4,'Cash Activity'!$B$5:$B$254,"&lt;="&amp;E$5,'Cash Activity'!$C$5:$C$254,"Inflow",'Cash Activity'!$D$5:$D$254,$A10,'Cash Activity'!$J$5:$J$254,"&lt;&gt;Canceled"),0)</f>
        <v/>
      </c>
      <c r="F10" s="34">
        <f>IFERROR(SUMIFS('Cash Activity'!$O$5:$O$254,'Cash Activity'!$B$5:$B$254,"&gt;="&amp;F$4,'Cash Activity'!$B$5:$B$254,"&lt;="&amp;F$5,'Cash Activity'!$C$5:$C$254,"Inflow",'Cash Activity'!$D$5:$D$254,$A10,'Cash Activity'!$J$5:$J$254,"&lt;&gt;Canceled"),0)</f>
        <v/>
      </c>
      <c r="G10" s="34">
        <f>IFERROR(SUMIFS('Cash Activity'!$O$5:$O$254,'Cash Activity'!$B$5:$B$254,"&gt;="&amp;G$4,'Cash Activity'!$B$5:$B$254,"&lt;="&amp;G$5,'Cash Activity'!$C$5:$C$254,"Inflow",'Cash Activity'!$D$5:$D$254,$A10,'Cash Activity'!$J$5:$J$254,"&lt;&gt;Canceled"),0)</f>
        <v/>
      </c>
      <c r="H10" s="34">
        <f>IFERROR(SUMIFS('Cash Activity'!$O$5:$O$254,'Cash Activity'!$B$5:$B$254,"&gt;="&amp;H$4,'Cash Activity'!$B$5:$B$254,"&lt;="&amp;H$5,'Cash Activity'!$C$5:$C$254,"Inflow",'Cash Activity'!$D$5:$D$254,$A10,'Cash Activity'!$J$5:$J$254,"&lt;&gt;Canceled"),0)</f>
        <v/>
      </c>
      <c r="I10" s="34">
        <f>IFERROR(SUMIFS('Cash Activity'!$O$5:$O$254,'Cash Activity'!$B$5:$B$254,"&gt;="&amp;I$4,'Cash Activity'!$B$5:$B$254,"&lt;="&amp;I$5,'Cash Activity'!$C$5:$C$254,"Inflow",'Cash Activity'!$D$5:$D$254,$A10,'Cash Activity'!$J$5:$J$254,"&lt;&gt;Canceled"),0)</f>
        <v/>
      </c>
      <c r="J10" s="34">
        <f>IFERROR(SUMIFS('Cash Activity'!$O$5:$O$254,'Cash Activity'!$B$5:$B$254,"&gt;="&amp;J$4,'Cash Activity'!$B$5:$B$254,"&lt;="&amp;J$5,'Cash Activity'!$C$5:$C$254,"Inflow",'Cash Activity'!$D$5:$D$254,$A10,'Cash Activity'!$J$5:$J$254,"&lt;&gt;Canceled"),0)</f>
        <v/>
      </c>
      <c r="K10" s="34">
        <f>IFERROR(SUMIFS('Cash Activity'!$O$5:$O$254,'Cash Activity'!$B$5:$B$254,"&gt;="&amp;K$4,'Cash Activity'!$B$5:$B$254,"&lt;="&amp;K$5,'Cash Activity'!$C$5:$C$254,"Inflow",'Cash Activity'!$D$5:$D$254,$A10,'Cash Activity'!$J$5:$J$254,"&lt;&gt;Canceled"),0)</f>
        <v/>
      </c>
      <c r="L10" s="34">
        <f>IFERROR(SUMIFS('Cash Activity'!$O$5:$O$254,'Cash Activity'!$B$5:$B$254,"&gt;="&amp;L$4,'Cash Activity'!$B$5:$B$254,"&lt;="&amp;L$5,'Cash Activity'!$C$5:$C$254,"Inflow",'Cash Activity'!$D$5:$D$254,$A10,'Cash Activity'!$J$5:$J$254,"&lt;&gt;Canceled"),0)</f>
        <v/>
      </c>
      <c r="M10" s="34">
        <f>IFERROR(SUMIFS('Cash Activity'!$O$5:$O$254,'Cash Activity'!$B$5:$B$254,"&gt;="&amp;M$4,'Cash Activity'!$B$5:$B$254,"&lt;="&amp;M$5,'Cash Activity'!$C$5:$C$254,"Inflow",'Cash Activity'!$D$5:$D$254,$A10,'Cash Activity'!$J$5:$J$254,"&lt;&gt;Canceled"),0)</f>
        <v/>
      </c>
      <c r="N10" s="34">
        <f>IFERROR(SUMIFS('Cash Activity'!$O$5:$O$254,'Cash Activity'!$B$5:$B$254,"&gt;="&amp;N$4,'Cash Activity'!$B$5:$B$254,"&lt;="&amp;N$5,'Cash Activity'!$C$5:$C$254,"Inflow",'Cash Activity'!$D$5:$D$254,$A10,'Cash Activity'!$J$5:$J$254,"&lt;&gt;Canceled"),0)</f>
        <v/>
      </c>
    </row>
    <row r="11">
      <c r="A11" s="12" t="inlineStr">
        <is>
          <t>OTA Remittances</t>
        </is>
      </c>
      <c r="B11" s="34">
        <f>IFERROR(SUMIFS('Cash Activity'!$O$5:$O$254,'Cash Activity'!$B$5:$B$254,"&gt;="&amp;B$4,'Cash Activity'!$B$5:$B$254,"&lt;="&amp;B$5,'Cash Activity'!$C$5:$C$254,"Inflow",'Cash Activity'!$D$5:$D$254,$A11,'Cash Activity'!$J$5:$J$254,"&lt;&gt;Canceled"),0)</f>
        <v/>
      </c>
      <c r="C11" s="34">
        <f>IFERROR(SUMIFS('Cash Activity'!$O$5:$O$254,'Cash Activity'!$B$5:$B$254,"&gt;="&amp;C$4,'Cash Activity'!$B$5:$B$254,"&lt;="&amp;C$5,'Cash Activity'!$C$5:$C$254,"Inflow",'Cash Activity'!$D$5:$D$254,$A11,'Cash Activity'!$J$5:$J$254,"&lt;&gt;Canceled"),0)</f>
        <v/>
      </c>
      <c r="D11" s="34">
        <f>IFERROR(SUMIFS('Cash Activity'!$O$5:$O$254,'Cash Activity'!$B$5:$B$254,"&gt;="&amp;D$4,'Cash Activity'!$B$5:$B$254,"&lt;="&amp;D$5,'Cash Activity'!$C$5:$C$254,"Inflow",'Cash Activity'!$D$5:$D$254,$A11,'Cash Activity'!$J$5:$J$254,"&lt;&gt;Canceled"),0)</f>
        <v/>
      </c>
      <c r="E11" s="34">
        <f>IFERROR(SUMIFS('Cash Activity'!$O$5:$O$254,'Cash Activity'!$B$5:$B$254,"&gt;="&amp;E$4,'Cash Activity'!$B$5:$B$254,"&lt;="&amp;E$5,'Cash Activity'!$C$5:$C$254,"Inflow",'Cash Activity'!$D$5:$D$254,$A11,'Cash Activity'!$J$5:$J$254,"&lt;&gt;Canceled"),0)</f>
        <v/>
      </c>
      <c r="F11" s="34">
        <f>IFERROR(SUMIFS('Cash Activity'!$O$5:$O$254,'Cash Activity'!$B$5:$B$254,"&gt;="&amp;F$4,'Cash Activity'!$B$5:$B$254,"&lt;="&amp;F$5,'Cash Activity'!$C$5:$C$254,"Inflow",'Cash Activity'!$D$5:$D$254,$A11,'Cash Activity'!$J$5:$J$254,"&lt;&gt;Canceled"),0)</f>
        <v/>
      </c>
      <c r="G11" s="34">
        <f>IFERROR(SUMIFS('Cash Activity'!$O$5:$O$254,'Cash Activity'!$B$5:$B$254,"&gt;="&amp;G$4,'Cash Activity'!$B$5:$B$254,"&lt;="&amp;G$5,'Cash Activity'!$C$5:$C$254,"Inflow",'Cash Activity'!$D$5:$D$254,$A11,'Cash Activity'!$J$5:$J$254,"&lt;&gt;Canceled"),0)</f>
        <v/>
      </c>
      <c r="H11" s="34">
        <f>IFERROR(SUMIFS('Cash Activity'!$O$5:$O$254,'Cash Activity'!$B$5:$B$254,"&gt;="&amp;H$4,'Cash Activity'!$B$5:$B$254,"&lt;="&amp;H$5,'Cash Activity'!$C$5:$C$254,"Inflow",'Cash Activity'!$D$5:$D$254,$A11,'Cash Activity'!$J$5:$J$254,"&lt;&gt;Canceled"),0)</f>
        <v/>
      </c>
      <c r="I11" s="34">
        <f>IFERROR(SUMIFS('Cash Activity'!$O$5:$O$254,'Cash Activity'!$B$5:$B$254,"&gt;="&amp;I$4,'Cash Activity'!$B$5:$B$254,"&lt;="&amp;I$5,'Cash Activity'!$C$5:$C$254,"Inflow",'Cash Activity'!$D$5:$D$254,$A11,'Cash Activity'!$J$5:$J$254,"&lt;&gt;Canceled"),0)</f>
        <v/>
      </c>
      <c r="J11" s="34">
        <f>IFERROR(SUMIFS('Cash Activity'!$O$5:$O$254,'Cash Activity'!$B$5:$B$254,"&gt;="&amp;J$4,'Cash Activity'!$B$5:$B$254,"&lt;="&amp;J$5,'Cash Activity'!$C$5:$C$254,"Inflow",'Cash Activity'!$D$5:$D$254,$A11,'Cash Activity'!$J$5:$J$254,"&lt;&gt;Canceled"),0)</f>
        <v/>
      </c>
      <c r="K11" s="34">
        <f>IFERROR(SUMIFS('Cash Activity'!$O$5:$O$254,'Cash Activity'!$B$5:$B$254,"&gt;="&amp;K$4,'Cash Activity'!$B$5:$B$254,"&lt;="&amp;K$5,'Cash Activity'!$C$5:$C$254,"Inflow",'Cash Activity'!$D$5:$D$254,$A11,'Cash Activity'!$J$5:$J$254,"&lt;&gt;Canceled"),0)</f>
        <v/>
      </c>
      <c r="L11" s="34">
        <f>IFERROR(SUMIFS('Cash Activity'!$O$5:$O$254,'Cash Activity'!$B$5:$B$254,"&gt;="&amp;L$4,'Cash Activity'!$B$5:$B$254,"&lt;="&amp;L$5,'Cash Activity'!$C$5:$C$254,"Inflow",'Cash Activity'!$D$5:$D$254,$A11,'Cash Activity'!$J$5:$J$254,"&lt;&gt;Canceled"),0)</f>
        <v/>
      </c>
      <c r="M11" s="34">
        <f>IFERROR(SUMIFS('Cash Activity'!$O$5:$O$254,'Cash Activity'!$B$5:$B$254,"&gt;="&amp;M$4,'Cash Activity'!$B$5:$B$254,"&lt;="&amp;M$5,'Cash Activity'!$C$5:$C$254,"Inflow",'Cash Activity'!$D$5:$D$254,$A11,'Cash Activity'!$J$5:$J$254,"&lt;&gt;Canceled"),0)</f>
        <v/>
      </c>
      <c r="N11" s="34">
        <f>IFERROR(SUMIFS('Cash Activity'!$O$5:$O$254,'Cash Activity'!$B$5:$B$254,"&gt;="&amp;N$4,'Cash Activity'!$B$5:$B$254,"&lt;="&amp;N$5,'Cash Activity'!$C$5:$C$254,"Inflow",'Cash Activity'!$D$5:$D$254,$A11,'Cash Activity'!$J$5:$J$254,"&lt;&gt;Canceled"),0)</f>
        <v/>
      </c>
    </row>
    <row r="12">
      <c r="A12" s="12" t="inlineStr">
        <is>
          <t>Group and Event Deposits</t>
        </is>
      </c>
      <c r="B12" s="34">
        <f>IFERROR(SUMIFS('Cash Activity'!$O$5:$O$254,'Cash Activity'!$B$5:$B$254,"&gt;="&amp;B$4,'Cash Activity'!$B$5:$B$254,"&lt;="&amp;B$5,'Cash Activity'!$C$5:$C$254,"Inflow",'Cash Activity'!$D$5:$D$254,$A12,'Cash Activity'!$J$5:$J$254,"&lt;&gt;Canceled"),0)</f>
        <v/>
      </c>
      <c r="C12" s="34">
        <f>IFERROR(SUMIFS('Cash Activity'!$O$5:$O$254,'Cash Activity'!$B$5:$B$254,"&gt;="&amp;C$4,'Cash Activity'!$B$5:$B$254,"&lt;="&amp;C$5,'Cash Activity'!$C$5:$C$254,"Inflow",'Cash Activity'!$D$5:$D$254,$A12,'Cash Activity'!$J$5:$J$254,"&lt;&gt;Canceled"),0)</f>
        <v/>
      </c>
      <c r="D12" s="34">
        <f>IFERROR(SUMIFS('Cash Activity'!$O$5:$O$254,'Cash Activity'!$B$5:$B$254,"&gt;="&amp;D$4,'Cash Activity'!$B$5:$B$254,"&lt;="&amp;D$5,'Cash Activity'!$C$5:$C$254,"Inflow",'Cash Activity'!$D$5:$D$254,$A12,'Cash Activity'!$J$5:$J$254,"&lt;&gt;Canceled"),0)</f>
        <v/>
      </c>
      <c r="E12" s="34">
        <f>IFERROR(SUMIFS('Cash Activity'!$O$5:$O$254,'Cash Activity'!$B$5:$B$254,"&gt;="&amp;E$4,'Cash Activity'!$B$5:$B$254,"&lt;="&amp;E$5,'Cash Activity'!$C$5:$C$254,"Inflow",'Cash Activity'!$D$5:$D$254,$A12,'Cash Activity'!$J$5:$J$254,"&lt;&gt;Canceled"),0)</f>
        <v/>
      </c>
      <c r="F12" s="34">
        <f>IFERROR(SUMIFS('Cash Activity'!$O$5:$O$254,'Cash Activity'!$B$5:$B$254,"&gt;="&amp;F$4,'Cash Activity'!$B$5:$B$254,"&lt;="&amp;F$5,'Cash Activity'!$C$5:$C$254,"Inflow",'Cash Activity'!$D$5:$D$254,$A12,'Cash Activity'!$J$5:$J$254,"&lt;&gt;Canceled"),0)</f>
        <v/>
      </c>
      <c r="G12" s="34">
        <f>IFERROR(SUMIFS('Cash Activity'!$O$5:$O$254,'Cash Activity'!$B$5:$B$254,"&gt;="&amp;G$4,'Cash Activity'!$B$5:$B$254,"&lt;="&amp;G$5,'Cash Activity'!$C$5:$C$254,"Inflow",'Cash Activity'!$D$5:$D$254,$A12,'Cash Activity'!$J$5:$J$254,"&lt;&gt;Canceled"),0)</f>
        <v/>
      </c>
      <c r="H12" s="34">
        <f>IFERROR(SUMIFS('Cash Activity'!$O$5:$O$254,'Cash Activity'!$B$5:$B$254,"&gt;="&amp;H$4,'Cash Activity'!$B$5:$B$254,"&lt;="&amp;H$5,'Cash Activity'!$C$5:$C$254,"Inflow",'Cash Activity'!$D$5:$D$254,$A12,'Cash Activity'!$J$5:$J$254,"&lt;&gt;Canceled"),0)</f>
        <v/>
      </c>
      <c r="I12" s="34">
        <f>IFERROR(SUMIFS('Cash Activity'!$O$5:$O$254,'Cash Activity'!$B$5:$B$254,"&gt;="&amp;I$4,'Cash Activity'!$B$5:$B$254,"&lt;="&amp;I$5,'Cash Activity'!$C$5:$C$254,"Inflow",'Cash Activity'!$D$5:$D$254,$A12,'Cash Activity'!$J$5:$J$254,"&lt;&gt;Canceled"),0)</f>
        <v/>
      </c>
      <c r="J12" s="34">
        <f>IFERROR(SUMIFS('Cash Activity'!$O$5:$O$254,'Cash Activity'!$B$5:$B$254,"&gt;="&amp;J$4,'Cash Activity'!$B$5:$B$254,"&lt;="&amp;J$5,'Cash Activity'!$C$5:$C$254,"Inflow",'Cash Activity'!$D$5:$D$254,$A12,'Cash Activity'!$J$5:$J$254,"&lt;&gt;Canceled"),0)</f>
        <v/>
      </c>
      <c r="K12" s="34">
        <f>IFERROR(SUMIFS('Cash Activity'!$O$5:$O$254,'Cash Activity'!$B$5:$B$254,"&gt;="&amp;K$4,'Cash Activity'!$B$5:$B$254,"&lt;="&amp;K$5,'Cash Activity'!$C$5:$C$254,"Inflow",'Cash Activity'!$D$5:$D$254,$A12,'Cash Activity'!$J$5:$J$254,"&lt;&gt;Canceled"),0)</f>
        <v/>
      </c>
      <c r="L12" s="34">
        <f>IFERROR(SUMIFS('Cash Activity'!$O$5:$O$254,'Cash Activity'!$B$5:$B$254,"&gt;="&amp;L$4,'Cash Activity'!$B$5:$B$254,"&lt;="&amp;L$5,'Cash Activity'!$C$5:$C$254,"Inflow",'Cash Activity'!$D$5:$D$254,$A12,'Cash Activity'!$J$5:$J$254,"&lt;&gt;Canceled"),0)</f>
        <v/>
      </c>
      <c r="M12" s="34">
        <f>IFERROR(SUMIFS('Cash Activity'!$O$5:$O$254,'Cash Activity'!$B$5:$B$254,"&gt;="&amp;M$4,'Cash Activity'!$B$5:$B$254,"&lt;="&amp;M$5,'Cash Activity'!$C$5:$C$254,"Inflow",'Cash Activity'!$D$5:$D$254,$A12,'Cash Activity'!$J$5:$J$254,"&lt;&gt;Canceled"),0)</f>
        <v/>
      </c>
      <c r="N12" s="34">
        <f>IFERROR(SUMIFS('Cash Activity'!$O$5:$O$254,'Cash Activity'!$B$5:$B$254,"&gt;="&amp;N$4,'Cash Activity'!$B$5:$B$254,"&lt;="&amp;N$5,'Cash Activity'!$C$5:$C$254,"Inflow",'Cash Activity'!$D$5:$D$254,$A12,'Cash Activity'!$J$5:$J$254,"&lt;&gt;Canceled"),0)</f>
        <v/>
      </c>
    </row>
    <row r="13">
      <c r="A13" s="12" t="inlineStr">
        <is>
          <t>Group and Event Final Payments</t>
        </is>
      </c>
      <c r="B13" s="34">
        <f>IFERROR(SUMIFS('Cash Activity'!$O$5:$O$254,'Cash Activity'!$B$5:$B$254,"&gt;="&amp;B$4,'Cash Activity'!$B$5:$B$254,"&lt;="&amp;B$5,'Cash Activity'!$C$5:$C$254,"Inflow",'Cash Activity'!$D$5:$D$254,$A13,'Cash Activity'!$J$5:$J$254,"&lt;&gt;Canceled"),0)</f>
        <v/>
      </c>
      <c r="C13" s="34">
        <f>IFERROR(SUMIFS('Cash Activity'!$O$5:$O$254,'Cash Activity'!$B$5:$B$254,"&gt;="&amp;C$4,'Cash Activity'!$B$5:$B$254,"&lt;="&amp;C$5,'Cash Activity'!$C$5:$C$254,"Inflow",'Cash Activity'!$D$5:$D$254,$A13,'Cash Activity'!$J$5:$J$254,"&lt;&gt;Canceled"),0)</f>
        <v/>
      </c>
      <c r="D13" s="34">
        <f>IFERROR(SUMIFS('Cash Activity'!$O$5:$O$254,'Cash Activity'!$B$5:$B$254,"&gt;="&amp;D$4,'Cash Activity'!$B$5:$B$254,"&lt;="&amp;D$5,'Cash Activity'!$C$5:$C$254,"Inflow",'Cash Activity'!$D$5:$D$254,$A13,'Cash Activity'!$J$5:$J$254,"&lt;&gt;Canceled"),0)</f>
        <v/>
      </c>
      <c r="E13" s="34">
        <f>IFERROR(SUMIFS('Cash Activity'!$O$5:$O$254,'Cash Activity'!$B$5:$B$254,"&gt;="&amp;E$4,'Cash Activity'!$B$5:$B$254,"&lt;="&amp;E$5,'Cash Activity'!$C$5:$C$254,"Inflow",'Cash Activity'!$D$5:$D$254,$A13,'Cash Activity'!$J$5:$J$254,"&lt;&gt;Canceled"),0)</f>
        <v/>
      </c>
      <c r="F13" s="34">
        <f>IFERROR(SUMIFS('Cash Activity'!$O$5:$O$254,'Cash Activity'!$B$5:$B$254,"&gt;="&amp;F$4,'Cash Activity'!$B$5:$B$254,"&lt;="&amp;F$5,'Cash Activity'!$C$5:$C$254,"Inflow",'Cash Activity'!$D$5:$D$254,$A13,'Cash Activity'!$J$5:$J$254,"&lt;&gt;Canceled"),0)</f>
        <v/>
      </c>
      <c r="G13" s="34">
        <f>IFERROR(SUMIFS('Cash Activity'!$O$5:$O$254,'Cash Activity'!$B$5:$B$254,"&gt;="&amp;G$4,'Cash Activity'!$B$5:$B$254,"&lt;="&amp;G$5,'Cash Activity'!$C$5:$C$254,"Inflow",'Cash Activity'!$D$5:$D$254,$A13,'Cash Activity'!$J$5:$J$254,"&lt;&gt;Canceled"),0)</f>
        <v/>
      </c>
      <c r="H13" s="34">
        <f>IFERROR(SUMIFS('Cash Activity'!$O$5:$O$254,'Cash Activity'!$B$5:$B$254,"&gt;="&amp;H$4,'Cash Activity'!$B$5:$B$254,"&lt;="&amp;H$5,'Cash Activity'!$C$5:$C$254,"Inflow",'Cash Activity'!$D$5:$D$254,$A13,'Cash Activity'!$J$5:$J$254,"&lt;&gt;Canceled"),0)</f>
        <v/>
      </c>
      <c r="I13" s="34">
        <f>IFERROR(SUMIFS('Cash Activity'!$O$5:$O$254,'Cash Activity'!$B$5:$B$254,"&gt;="&amp;I$4,'Cash Activity'!$B$5:$B$254,"&lt;="&amp;I$5,'Cash Activity'!$C$5:$C$254,"Inflow",'Cash Activity'!$D$5:$D$254,$A13,'Cash Activity'!$J$5:$J$254,"&lt;&gt;Canceled"),0)</f>
        <v/>
      </c>
      <c r="J13" s="34">
        <f>IFERROR(SUMIFS('Cash Activity'!$O$5:$O$254,'Cash Activity'!$B$5:$B$254,"&gt;="&amp;J$4,'Cash Activity'!$B$5:$B$254,"&lt;="&amp;J$5,'Cash Activity'!$C$5:$C$254,"Inflow",'Cash Activity'!$D$5:$D$254,$A13,'Cash Activity'!$J$5:$J$254,"&lt;&gt;Canceled"),0)</f>
        <v/>
      </c>
      <c r="K13" s="34">
        <f>IFERROR(SUMIFS('Cash Activity'!$O$5:$O$254,'Cash Activity'!$B$5:$B$254,"&gt;="&amp;K$4,'Cash Activity'!$B$5:$B$254,"&lt;="&amp;K$5,'Cash Activity'!$C$5:$C$254,"Inflow",'Cash Activity'!$D$5:$D$254,$A13,'Cash Activity'!$J$5:$J$254,"&lt;&gt;Canceled"),0)</f>
        <v/>
      </c>
      <c r="L13" s="34">
        <f>IFERROR(SUMIFS('Cash Activity'!$O$5:$O$254,'Cash Activity'!$B$5:$B$254,"&gt;="&amp;L$4,'Cash Activity'!$B$5:$B$254,"&lt;="&amp;L$5,'Cash Activity'!$C$5:$C$254,"Inflow",'Cash Activity'!$D$5:$D$254,$A13,'Cash Activity'!$J$5:$J$254,"&lt;&gt;Canceled"),0)</f>
        <v/>
      </c>
      <c r="M13" s="34">
        <f>IFERROR(SUMIFS('Cash Activity'!$O$5:$O$254,'Cash Activity'!$B$5:$B$254,"&gt;="&amp;M$4,'Cash Activity'!$B$5:$B$254,"&lt;="&amp;M$5,'Cash Activity'!$C$5:$C$254,"Inflow",'Cash Activity'!$D$5:$D$254,$A13,'Cash Activity'!$J$5:$J$254,"&lt;&gt;Canceled"),0)</f>
        <v/>
      </c>
      <c r="N13" s="34">
        <f>IFERROR(SUMIFS('Cash Activity'!$O$5:$O$254,'Cash Activity'!$B$5:$B$254,"&gt;="&amp;N$4,'Cash Activity'!$B$5:$B$254,"&lt;="&amp;N$5,'Cash Activity'!$C$5:$C$254,"Inflow",'Cash Activity'!$D$5:$D$254,$A13,'Cash Activity'!$J$5:$J$254,"&lt;&gt;Canceled"),0)</f>
        <v/>
      </c>
    </row>
    <row r="14">
      <c r="A14" s="12" t="inlineStr">
        <is>
          <t>Food and Beverage Receipts</t>
        </is>
      </c>
      <c r="B14" s="34">
        <f>IFERROR(SUMIFS('Cash Activity'!$O$5:$O$254,'Cash Activity'!$B$5:$B$254,"&gt;="&amp;B$4,'Cash Activity'!$B$5:$B$254,"&lt;="&amp;B$5,'Cash Activity'!$C$5:$C$254,"Inflow",'Cash Activity'!$D$5:$D$254,$A14,'Cash Activity'!$J$5:$J$254,"&lt;&gt;Canceled"),0)</f>
        <v/>
      </c>
      <c r="C14" s="34">
        <f>IFERROR(SUMIFS('Cash Activity'!$O$5:$O$254,'Cash Activity'!$B$5:$B$254,"&gt;="&amp;C$4,'Cash Activity'!$B$5:$B$254,"&lt;="&amp;C$5,'Cash Activity'!$C$5:$C$254,"Inflow",'Cash Activity'!$D$5:$D$254,$A14,'Cash Activity'!$J$5:$J$254,"&lt;&gt;Canceled"),0)</f>
        <v/>
      </c>
      <c r="D14" s="34">
        <f>IFERROR(SUMIFS('Cash Activity'!$O$5:$O$254,'Cash Activity'!$B$5:$B$254,"&gt;="&amp;D$4,'Cash Activity'!$B$5:$B$254,"&lt;="&amp;D$5,'Cash Activity'!$C$5:$C$254,"Inflow",'Cash Activity'!$D$5:$D$254,$A14,'Cash Activity'!$J$5:$J$254,"&lt;&gt;Canceled"),0)</f>
        <v/>
      </c>
      <c r="E14" s="34">
        <f>IFERROR(SUMIFS('Cash Activity'!$O$5:$O$254,'Cash Activity'!$B$5:$B$254,"&gt;="&amp;E$4,'Cash Activity'!$B$5:$B$254,"&lt;="&amp;E$5,'Cash Activity'!$C$5:$C$254,"Inflow",'Cash Activity'!$D$5:$D$254,$A14,'Cash Activity'!$J$5:$J$254,"&lt;&gt;Canceled"),0)</f>
        <v/>
      </c>
      <c r="F14" s="34">
        <f>IFERROR(SUMIFS('Cash Activity'!$O$5:$O$254,'Cash Activity'!$B$5:$B$254,"&gt;="&amp;F$4,'Cash Activity'!$B$5:$B$254,"&lt;="&amp;F$5,'Cash Activity'!$C$5:$C$254,"Inflow",'Cash Activity'!$D$5:$D$254,$A14,'Cash Activity'!$J$5:$J$254,"&lt;&gt;Canceled"),0)</f>
        <v/>
      </c>
      <c r="G14" s="34">
        <f>IFERROR(SUMIFS('Cash Activity'!$O$5:$O$254,'Cash Activity'!$B$5:$B$254,"&gt;="&amp;G$4,'Cash Activity'!$B$5:$B$254,"&lt;="&amp;G$5,'Cash Activity'!$C$5:$C$254,"Inflow",'Cash Activity'!$D$5:$D$254,$A14,'Cash Activity'!$J$5:$J$254,"&lt;&gt;Canceled"),0)</f>
        <v/>
      </c>
      <c r="H14" s="34">
        <f>IFERROR(SUMIFS('Cash Activity'!$O$5:$O$254,'Cash Activity'!$B$5:$B$254,"&gt;="&amp;H$4,'Cash Activity'!$B$5:$B$254,"&lt;="&amp;H$5,'Cash Activity'!$C$5:$C$254,"Inflow",'Cash Activity'!$D$5:$D$254,$A14,'Cash Activity'!$J$5:$J$254,"&lt;&gt;Canceled"),0)</f>
        <v/>
      </c>
      <c r="I14" s="34">
        <f>IFERROR(SUMIFS('Cash Activity'!$O$5:$O$254,'Cash Activity'!$B$5:$B$254,"&gt;="&amp;I$4,'Cash Activity'!$B$5:$B$254,"&lt;="&amp;I$5,'Cash Activity'!$C$5:$C$254,"Inflow",'Cash Activity'!$D$5:$D$254,$A14,'Cash Activity'!$J$5:$J$254,"&lt;&gt;Canceled"),0)</f>
        <v/>
      </c>
      <c r="J14" s="34">
        <f>IFERROR(SUMIFS('Cash Activity'!$O$5:$O$254,'Cash Activity'!$B$5:$B$254,"&gt;="&amp;J$4,'Cash Activity'!$B$5:$B$254,"&lt;="&amp;J$5,'Cash Activity'!$C$5:$C$254,"Inflow",'Cash Activity'!$D$5:$D$254,$A14,'Cash Activity'!$J$5:$J$254,"&lt;&gt;Canceled"),0)</f>
        <v/>
      </c>
      <c r="K14" s="34">
        <f>IFERROR(SUMIFS('Cash Activity'!$O$5:$O$254,'Cash Activity'!$B$5:$B$254,"&gt;="&amp;K$4,'Cash Activity'!$B$5:$B$254,"&lt;="&amp;K$5,'Cash Activity'!$C$5:$C$254,"Inflow",'Cash Activity'!$D$5:$D$254,$A14,'Cash Activity'!$J$5:$J$254,"&lt;&gt;Canceled"),0)</f>
        <v/>
      </c>
      <c r="L14" s="34">
        <f>IFERROR(SUMIFS('Cash Activity'!$O$5:$O$254,'Cash Activity'!$B$5:$B$254,"&gt;="&amp;L$4,'Cash Activity'!$B$5:$B$254,"&lt;="&amp;L$5,'Cash Activity'!$C$5:$C$254,"Inflow",'Cash Activity'!$D$5:$D$254,$A14,'Cash Activity'!$J$5:$J$254,"&lt;&gt;Canceled"),0)</f>
        <v/>
      </c>
      <c r="M14" s="34">
        <f>IFERROR(SUMIFS('Cash Activity'!$O$5:$O$254,'Cash Activity'!$B$5:$B$254,"&gt;="&amp;M$4,'Cash Activity'!$B$5:$B$254,"&lt;="&amp;M$5,'Cash Activity'!$C$5:$C$254,"Inflow",'Cash Activity'!$D$5:$D$254,$A14,'Cash Activity'!$J$5:$J$254,"&lt;&gt;Canceled"),0)</f>
        <v/>
      </c>
      <c r="N14" s="34">
        <f>IFERROR(SUMIFS('Cash Activity'!$O$5:$O$254,'Cash Activity'!$B$5:$B$254,"&gt;="&amp;N$4,'Cash Activity'!$B$5:$B$254,"&lt;="&amp;N$5,'Cash Activity'!$C$5:$C$254,"Inflow",'Cash Activity'!$D$5:$D$254,$A14,'Cash Activity'!$J$5:$J$254,"&lt;&gt;Canceled"),0)</f>
        <v/>
      </c>
    </row>
    <row r="15">
      <c r="A15" s="12" t="inlineStr">
        <is>
          <t>Parking, Resort, and Other Guest Fees</t>
        </is>
      </c>
      <c r="B15" s="34">
        <f>IFERROR(SUMIFS('Cash Activity'!$O$5:$O$254,'Cash Activity'!$B$5:$B$254,"&gt;="&amp;B$4,'Cash Activity'!$B$5:$B$254,"&lt;="&amp;B$5,'Cash Activity'!$C$5:$C$254,"Inflow",'Cash Activity'!$D$5:$D$254,$A15,'Cash Activity'!$J$5:$J$254,"&lt;&gt;Canceled"),0)</f>
        <v/>
      </c>
      <c r="C15" s="34">
        <f>IFERROR(SUMIFS('Cash Activity'!$O$5:$O$254,'Cash Activity'!$B$5:$B$254,"&gt;="&amp;C$4,'Cash Activity'!$B$5:$B$254,"&lt;="&amp;C$5,'Cash Activity'!$C$5:$C$254,"Inflow",'Cash Activity'!$D$5:$D$254,$A15,'Cash Activity'!$J$5:$J$254,"&lt;&gt;Canceled"),0)</f>
        <v/>
      </c>
      <c r="D15" s="34">
        <f>IFERROR(SUMIFS('Cash Activity'!$O$5:$O$254,'Cash Activity'!$B$5:$B$254,"&gt;="&amp;D$4,'Cash Activity'!$B$5:$B$254,"&lt;="&amp;D$5,'Cash Activity'!$C$5:$C$254,"Inflow",'Cash Activity'!$D$5:$D$254,$A15,'Cash Activity'!$J$5:$J$254,"&lt;&gt;Canceled"),0)</f>
        <v/>
      </c>
      <c r="E15" s="34">
        <f>IFERROR(SUMIFS('Cash Activity'!$O$5:$O$254,'Cash Activity'!$B$5:$B$254,"&gt;="&amp;E$4,'Cash Activity'!$B$5:$B$254,"&lt;="&amp;E$5,'Cash Activity'!$C$5:$C$254,"Inflow",'Cash Activity'!$D$5:$D$254,$A15,'Cash Activity'!$J$5:$J$254,"&lt;&gt;Canceled"),0)</f>
        <v/>
      </c>
      <c r="F15" s="34">
        <f>IFERROR(SUMIFS('Cash Activity'!$O$5:$O$254,'Cash Activity'!$B$5:$B$254,"&gt;="&amp;F$4,'Cash Activity'!$B$5:$B$254,"&lt;="&amp;F$5,'Cash Activity'!$C$5:$C$254,"Inflow",'Cash Activity'!$D$5:$D$254,$A15,'Cash Activity'!$J$5:$J$254,"&lt;&gt;Canceled"),0)</f>
        <v/>
      </c>
      <c r="G15" s="34">
        <f>IFERROR(SUMIFS('Cash Activity'!$O$5:$O$254,'Cash Activity'!$B$5:$B$254,"&gt;="&amp;G$4,'Cash Activity'!$B$5:$B$254,"&lt;="&amp;G$5,'Cash Activity'!$C$5:$C$254,"Inflow",'Cash Activity'!$D$5:$D$254,$A15,'Cash Activity'!$J$5:$J$254,"&lt;&gt;Canceled"),0)</f>
        <v/>
      </c>
      <c r="H15" s="34">
        <f>IFERROR(SUMIFS('Cash Activity'!$O$5:$O$254,'Cash Activity'!$B$5:$B$254,"&gt;="&amp;H$4,'Cash Activity'!$B$5:$B$254,"&lt;="&amp;H$5,'Cash Activity'!$C$5:$C$254,"Inflow",'Cash Activity'!$D$5:$D$254,$A15,'Cash Activity'!$J$5:$J$254,"&lt;&gt;Canceled"),0)</f>
        <v/>
      </c>
      <c r="I15" s="34">
        <f>IFERROR(SUMIFS('Cash Activity'!$O$5:$O$254,'Cash Activity'!$B$5:$B$254,"&gt;="&amp;I$4,'Cash Activity'!$B$5:$B$254,"&lt;="&amp;I$5,'Cash Activity'!$C$5:$C$254,"Inflow",'Cash Activity'!$D$5:$D$254,$A15,'Cash Activity'!$J$5:$J$254,"&lt;&gt;Canceled"),0)</f>
        <v/>
      </c>
      <c r="J15" s="34">
        <f>IFERROR(SUMIFS('Cash Activity'!$O$5:$O$254,'Cash Activity'!$B$5:$B$254,"&gt;="&amp;J$4,'Cash Activity'!$B$5:$B$254,"&lt;="&amp;J$5,'Cash Activity'!$C$5:$C$254,"Inflow",'Cash Activity'!$D$5:$D$254,$A15,'Cash Activity'!$J$5:$J$254,"&lt;&gt;Canceled"),0)</f>
        <v/>
      </c>
      <c r="K15" s="34">
        <f>IFERROR(SUMIFS('Cash Activity'!$O$5:$O$254,'Cash Activity'!$B$5:$B$254,"&gt;="&amp;K$4,'Cash Activity'!$B$5:$B$254,"&lt;="&amp;K$5,'Cash Activity'!$C$5:$C$254,"Inflow",'Cash Activity'!$D$5:$D$254,$A15,'Cash Activity'!$J$5:$J$254,"&lt;&gt;Canceled"),0)</f>
        <v/>
      </c>
      <c r="L15" s="34">
        <f>IFERROR(SUMIFS('Cash Activity'!$O$5:$O$254,'Cash Activity'!$B$5:$B$254,"&gt;="&amp;L$4,'Cash Activity'!$B$5:$B$254,"&lt;="&amp;L$5,'Cash Activity'!$C$5:$C$254,"Inflow",'Cash Activity'!$D$5:$D$254,$A15,'Cash Activity'!$J$5:$J$254,"&lt;&gt;Canceled"),0)</f>
        <v/>
      </c>
      <c r="M15" s="34">
        <f>IFERROR(SUMIFS('Cash Activity'!$O$5:$O$254,'Cash Activity'!$B$5:$B$254,"&gt;="&amp;M$4,'Cash Activity'!$B$5:$B$254,"&lt;="&amp;M$5,'Cash Activity'!$C$5:$C$254,"Inflow",'Cash Activity'!$D$5:$D$254,$A15,'Cash Activity'!$J$5:$J$254,"&lt;&gt;Canceled"),0)</f>
        <v/>
      </c>
      <c r="N15" s="34">
        <f>IFERROR(SUMIFS('Cash Activity'!$O$5:$O$254,'Cash Activity'!$B$5:$B$254,"&gt;="&amp;N$4,'Cash Activity'!$B$5:$B$254,"&lt;="&amp;N$5,'Cash Activity'!$C$5:$C$254,"Inflow",'Cash Activity'!$D$5:$D$254,$A15,'Cash Activity'!$J$5:$J$254,"&lt;&gt;Canceled"),0)</f>
        <v/>
      </c>
    </row>
    <row r="16">
      <c r="A16" s="12" t="inlineStr">
        <is>
          <t>Gift Card and Advance Purchase Receipts</t>
        </is>
      </c>
      <c r="B16" s="34">
        <f>IFERROR(SUMIFS('Cash Activity'!$O$5:$O$254,'Cash Activity'!$B$5:$B$254,"&gt;="&amp;B$4,'Cash Activity'!$B$5:$B$254,"&lt;="&amp;B$5,'Cash Activity'!$C$5:$C$254,"Inflow",'Cash Activity'!$D$5:$D$254,$A16,'Cash Activity'!$J$5:$J$254,"&lt;&gt;Canceled"),0)</f>
        <v/>
      </c>
      <c r="C16" s="34">
        <f>IFERROR(SUMIFS('Cash Activity'!$O$5:$O$254,'Cash Activity'!$B$5:$B$254,"&gt;="&amp;C$4,'Cash Activity'!$B$5:$B$254,"&lt;="&amp;C$5,'Cash Activity'!$C$5:$C$254,"Inflow",'Cash Activity'!$D$5:$D$254,$A16,'Cash Activity'!$J$5:$J$254,"&lt;&gt;Canceled"),0)</f>
        <v/>
      </c>
      <c r="D16" s="34">
        <f>IFERROR(SUMIFS('Cash Activity'!$O$5:$O$254,'Cash Activity'!$B$5:$B$254,"&gt;="&amp;D$4,'Cash Activity'!$B$5:$B$254,"&lt;="&amp;D$5,'Cash Activity'!$C$5:$C$254,"Inflow",'Cash Activity'!$D$5:$D$254,$A16,'Cash Activity'!$J$5:$J$254,"&lt;&gt;Canceled"),0)</f>
        <v/>
      </c>
      <c r="E16" s="34">
        <f>IFERROR(SUMIFS('Cash Activity'!$O$5:$O$254,'Cash Activity'!$B$5:$B$254,"&gt;="&amp;E$4,'Cash Activity'!$B$5:$B$254,"&lt;="&amp;E$5,'Cash Activity'!$C$5:$C$254,"Inflow",'Cash Activity'!$D$5:$D$254,$A16,'Cash Activity'!$J$5:$J$254,"&lt;&gt;Canceled"),0)</f>
        <v/>
      </c>
      <c r="F16" s="34">
        <f>IFERROR(SUMIFS('Cash Activity'!$O$5:$O$254,'Cash Activity'!$B$5:$B$254,"&gt;="&amp;F$4,'Cash Activity'!$B$5:$B$254,"&lt;="&amp;F$5,'Cash Activity'!$C$5:$C$254,"Inflow",'Cash Activity'!$D$5:$D$254,$A16,'Cash Activity'!$J$5:$J$254,"&lt;&gt;Canceled"),0)</f>
        <v/>
      </c>
      <c r="G16" s="34">
        <f>IFERROR(SUMIFS('Cash Activity'!$O$5:$O$254,'Cash Activity'!$B$5:$B$254,"&gt;="&amp;G$4,'Cash Activity'!$B$5:$B$254,"&lt;="&amp;G$5,'Cash Activity'!$C$5:$C$254,"Inflow",'Cash Activity'!$D$5:$D$254,$A16,'Cash Activity'!$J$5:$J$254,"&lt;&gt;Canceled"),0)</f>
        <v/>
      </c>
      <c r="H16" s="34">
        <f>IFERROR(SUMIFS('Cash Activity'!$O$5:$O$254,'Cash Activity'!$B$5:$B$254,"&gt;="&amp;H$4,'Cash Activity'!$B$5:$B$254,"&lt;="&amp;H$5,'Cash Activity'!$C$5:$C$254,"Inflow",'Cash Activity'!$D$5:$D$254,$A16,'Cash Activity'!$J$5:$J$254,"&lt;&gt;Canceled"),0)</f>
        <v/>
      </c>
      <c r="I16" s="34">
        <f>IFERROR(SUMIFS('Cash Activity'!$O$5:$O$254,'Cash Activity'!$B$5:$B$254,"&gt;="&amp;I$4,'Cash Activity'!$B$5:$B$254,"&lt;="&amp;I$5,'Cash Activity'!$C$5:$C$254,"Inflow",'Cash Activity'!$D$5:$D$254,$A16,'Cash Activity'!$J$5:$J$254,"&lt;&gt;Canceled"),0)</f>
        <v/>
      </c>
      <c r="J16" s="34">
        <f>IFERROR(SUMIFS('Cash Activity'!$O$5:$O$254,'Cash Activity'!$B$5:$B$254,"&gt;="&amp;J$4,'Cash Activity'!$B$5:$B$254,"&lt;="&amp;J$5,'Cash Activity'!$C$5:$C$254,"Inflow",'Cash Activity'!$D$5:$D$254,$A16,'Cash Activity'!$J$5:$J$254,"&lt;&gt;Canceled"),0)</f>
        <v/>
      </c>
      <c r="K16" s="34">
        <f>IFERROR(SUMIFS('Cash Activity'!$O$5:$O$254,'Cash Activity'!$B$5:$B$254,"&gt;="&amp;K$4,'Cash Activity'!$B$5:$B$254,"&lt;="&amp;K$5,'Cash Activity'!$C$5:$C$254,"Inflow",'Cash Activity'!$D$5:$D$254,$A16,'Cash Activity'!$J$5:$J$254,"&lt;&gt;Canceled"),0)</f>
        <v/>
      </c>
      <c r="L16" s="34">
        <f>IFERROR(SUMIFS('Cash Activity'!$O$5:$O$254,'Cash Activity'!$B$5:$B$254,"&gt;="&amp;L$4,'Cash Activity'!$B$5:$B$254,"&lt;="&amp;L$5,'Cash Activity'!$C$5:$C$254,"Inflow",'Cash Activity'!$D$5:$D$254,$A16,'Cash Activity'!$J$5:$J$254,"&lt;&gt;Canceled"),0)</f>
        <v/>
      </c>
      <c r="M16" s="34">
        <f>IFERROR(SUMIFS('Cash Activity'!$O$5:$O$254,'Cash Activity'!$B$5:$B$254,"&gt;="&amp;M$4,'Cash Activity'!$B$5:$B$254,"&lt;="&amp;M$5,'Cash Activity'!$C$5:$C$254,"Inflow",'Cash Activity'!$D$5:$D$254,$A16,'Cash Activity'!$J$5:$J$254,"&lt;&gt;Canceled"),0)</f>
        <v/>
      </c>
      <c r="N16" s="34">
        <f>IFERROR(SUMIFS('Cash Activity'!$O$5:$O$254,'Cash Activity'!$B$5:$B$254,"&gt;="&amp;N$4,'Cash Activity'!$B$5:$B$254,"&lt;="&amp;N$5,'Cash Activity'!$C$5:$C$254,"Inflow",'Cash Activity'!$D$5:$D$254,$A16,'Cash Activity'!$J$5:$J$254,"&lt;&gt;Canceled"),0)</f>
        <v/>
      </c>
    </row>
    <row r="17">
      <c r="A17" s="12" t="inlineStr">
        <is>
          <t>Other Operating Inflows</t>
        </is>
      </c>
      <c r="B17" s="34">
        <f>IFERROR(SUMIFS('Cash Activity'!$O$5:$O$254,'Cash Activity'!$B$5:$B$254,"&gt;="&amp;B$4,'Cash Activity'!$B$5:$B$254,"&lt;="&amp;B$5,'Cash Activity'!$C$5:$C$254,"Inflow",'Cash Activity'!$D$5:$D$254,$A17,'Cash Activity'!$J$5:$J$254,"&lt;&gt;Canceled"),0)</f>
        <v/>
      </c>
      <c r="C17" s="34">
        <f>IFERROR(SUMIFS('Cash Activity'!$O$5:$O$254,'Cash Activity'!$B$5:$B$254,"&gt;="&amp;C$4,'Cash Activity'!$B$5:$B$254,"&lt;="&amp;C$5,'Cash Activity'!$C$5:$C$254,"Inflow",'Cash Activity'!$D$5:$D$254,$A17,'Cash Activity'!$J$5:$J$254,"&lt;&gt;Canceled"),0)</f>
        <v/>
      </c>
      <c r="D17" s="34">
        <f>IFERROR(SUMIFS('Cash Activity'!$O$5:$O$254,'Cash Activity'!$B$5:$B$254,"&gt;="&amp;D$4,'Cash Activity'!$B$5:$B$254,"&lt;="&amp;D$5,'Cash Activity'!$C$5:$C$254,"Inflow",'Cash Activity'!$D$5:$D$254,$A17,'Cash Activity'!$J$5:$J$254,"&lt;&gt;Canceled"),0)</f>
        <v/>
      </c>
      <c r="E17" s="34">
        <f>IFERROR(SUMIFS('Cash Activity'!$O$5:$O$254,'Cash Activity'!$B$5:$B$254,"&gt;="&amp;E$4,'Cash Activity'!$B$5:$B$254,"&lt;="&amp;E$5,'Cash Activity'!$C$5:$C$254,"Inflow",'Cash Activity'!$D$5:$D$254,$A17,'Cash Activity'!$J$5:$J$254,"&lt;&gt;Canceled"),0)</f>
        <v/>
      </c>
      <c r="F17" s="34">
        <f>IFERROR(SUMIFS('Cash Activity'!$O$5:$O$254,'Cash Activity'!$B$5:$B$254,"&gt;="&amp;F$4,'Cash Activity'!$B$5:$B$254,"&lt;="&amp;F$5,'Cash Activity'!$C$5:$C$254,"Inflow",'Cash Activity'!$D$5:$D$254,$A17,'Cash Activity'!$J$5:$J$254,"&lt;&gt;Canceled"),0)</f>
        <v/>
      </c>
      <c r="G17" s="34">
        <f>IFERROR(SUMIFS('Cash Activity'!$O$5:$O$254,'Cash Activity'!$B$5:$B$254,"&gt;="&amp;G$4,'Cash Activity'!$B$5:$B$254,"&lt;="&amp;G$5,'Cash Activity'!$C$5:$C$254,"Inflow",'Cash Activity'!$D$5:$D$254,$A17,'Cash Activity'!$J$5:$J$254,"&lt;&gt;Canceled"),0)</f>
        <v/>
      </c>
      <c r="H17" s="34">
        <f>IFERROR(SUMIFS('Cash Activity'!$O$5:$O$254,'Cash Activity'!$B$5:$B$254,"&gt;="&amp;H$4,'Cash Activity'!$B$5:$B$254,"&lt;="&amp;H$5,'Cash Activity'!$C$5:$C$254,"Inflow",'Cash Activity'!$D$5:$D$254,$A17,'Cash Activity'!$J$5:$J$254,"&lt;&gt;Canceled"),0)</f>
        <v/>
      </c>
      <c r="I17" s="34">
        <f>IFERROR(SUMIFS('Cash Activity'!$O$5:$O$254,'Cash Activity'!$B$5:$B$254,"&gt;="&amp;I$4,'Cash Activity'!$B$5:$B$254,"&lt;="&amp;I$5,'Cash Activity'!$C$5:$C$254,"Inflow",'Cash Activity'!$D$5:$D$254,$A17,'Cash Activity'!$J$5:$J$254,"&lt;&gt;Canceled"),0)</f>
        <v/>
      </c>
      <c r="J17" s="34">
        <f>IFERROR(SUMIFS('Cash Activity'!$O$5:$O$254,'Cash Activity'!$B$5:$B$254,"&gt;="&amp;J$4,'Cash Activity'!$B$5:$B$254,"&lt;="&amp;J$5,'Cash Activity'!$C$5:$C$254,"Inflow",'Cash Activity'!$D$5:$D$254,$A17,'Cash Activity'!$J$5:$J$254,"&lt;&gt;Canceled"),0)</f>
        <v/>
      </c>
      <c r="K17" s="34">
        <f>IFERROR(SUMIFS('Cash Activity'!$O$5:$O$254,'Cash Activity'!$B$5:$B$254,"&gt;="&amp;K$4,'Cash Activity'!$B$5:$B$254,"&lt;="&amp;K$5,'Cash Activity'!$C$5:$C$254,"Inflow",'Cash Activity'!$D$5:$D$254,$A17,'Cash Activity'!$J$5:$J$254,"&lt;&gt;Canceled"),0)</f>
        <v/>
      </c>
      <c r="L17" s="34">
        <f>IFERROR(SUMIFS('Cash Activity'!$O$5:$O$254,'Cash Activity'!$B$5:$B$254,"&gt;="&amp;L$4,'Cash Activity'!$B$5:$B$254,"&lt;="&amp;L$5,'Cash Activity'!$C$5:$C$254,"Inflow",'Cash Activity'!$D$5:$D$254,$A17,'Cash Activity'!$J$5:$J$254,"&lt;&gt;Canceled"),0)</f>
        <v/>
      </c>
      <c r="M17" s="34">
        <f>IFERROR(SUMIFS('Cash Activity'!$O$5:$O$254,'Cash Activity'!$B$5:$B$254,"&gt;="&amp;M$4,'Cash Activity'!$B$5:$B$254,"&lt;="&amp;M$5,'Cash Activity'!$C$5:$C$254,"Inflow",'Cash Activity'!$D$5:$D$254,$A17,'Cash Activity'!$J$5:$J$254,"&lt;&gt;Canceled"),0)</f>
        <v/>
      </c>
      <c r="N17" s="34">
        <f>IFERROR(SUMIFS('Cash Activity'!$O$5:$O$254,'Cash Activity'!$B$5:$B$254,"&gt;="&amp;N$4,'Cash Activity'!$B$5:$B$254,"&lt;="&amp;N$5,'Cash Activity'!$C$5:$C$254,"Inflow",'Cash Activity'!$D$5:$D$254,$A17,'Cash Activity'!$J$5:$J$254,"&lt;&gt;Canceled"),0)</f>
        <v/>
      </c>
    </row>
    <row r="18">
      <c r="A18" s="12" t="inlineStr">
        <is>
          <t>Owner Contributions</t>
        </is>
      </c>
      <c r="B18" s="34">
        <f>IFERROR(SUMIFS('Cash Activity'!$O$5:$O$254,'Cash Activity'!$B$5:$B$254,"&gt;="&amp;B$4,'Cash Activity'!$B$5:$B$254,"&lt;="&amp;B$5,'Cash Activity'!$C$5:$C$254,"Inflow",'Cash Activity'!$D$5:$D$254,$A18,'Cash Activity'!$J$5:$J$254,"&lt;&gt;Canceled"),0)</f>
        <v/>
      </c>
      <c r="C18" s="34">
        <f>IFERROR(SUMIFS('Cash Activity'!$O$5:$O$254,'Cash Activity'!$B$5:$B$254,"&gt;="&amp;C$4,'Cash Activity'!$B$5:$B$254,"&lt;="&amp;C$5,'Cash Activity'!$C$5:$C$254,"Inflow",'Cash Activity'!$D$5:$D$254,$A18,'Cash Activity'!$J$5:$J$254,"&lt;&gt;Canceled"),0)</f>
        <v/>
      </c>
      <c r="D18" s="34">
        <f>IFERROR(SUMIFS('Cash Activity'!$O$5:$O$254,'Cash Activity'!$B$5:$B$254,"&gt;="&amp;D$4,'Cash Activity'!$B$5:$B$254,"&lt;="&amp;D$5,'Cash Activity'!$C$5:$C$254,"Inflow",'Cash Activity'!$D$5:$D$254,$A18,'Cash Activity'!$J$5:$J$254,"&lt;&gt;Canceled"),0)</f>
        <v/>
      </c>
      <c r="E18" s="34">
        <f>IFERROR(SUMIFS('Cash Activity'!$O$5:$O$254,'Cash Activity'!$B$5:$B$254,"&gt;="&amp;E$4,'Cash Activity'!$B$5:$B$254,"&lt;="&amp;E$5,'Cash Activity'!$C$5:$C$254,"Inflow",'Cash Activity'!$D$5:$D$254,$A18,'Cash Activity'!$J$5:$J$254,"&lt;&gt;Canceled"),0)</f>
        <v/>
      </c>
      <c r="F18" s="34">
        <f>IFERROR(SUMIFS('Cash Activity'!$O$5:$O$254,'Cash Activity'!$B$5:$B$254,"&gt;="&amp;F$4,'Cash Activity'!$B$5:$B$254,"&lt;="&amp;F$5,'Cash Activity'!$C$5:$C$254,"Inflow",'Cash Activity'!$D$5:$D$254,$A18,'Cash Activity'!$J$5:$J$254,"&lt;&gt;Canceled"),0)</f>
        <v/>
      </c>
      <c r="G18" s="34">
        <f>IFERROR(SUMIFS('Cash Activity'!$O$5:$O$254,'Cash Activity'!$B$5:$B$254,"&gt;="&amp;G$4,'Cash Activity'!$B$5:$B$254,"&lt;="&amp;G$5,'Cash Activity'!$C$5:$C$254,"Inflow",'Cash Activity'!$D$5:$D$254,$A18,'Cash Activity'!$J$5:$J$254,"&lt;&gt;Canceled"),0)</f>
        <v/>
      </c>
      <c r="H18" s="34">
        <f>IFERROR(SUMIFS('Cash Activity'!$O$5:$O$254,'Cash Activity'!$B$5:$B$254,"&gt;="&amp;H$4,'Cash Activity'!$B$5:$B$254,"&lt;="&amp;H$5,'Cash Activity'!$C$5:$C$254,"Inflow",'Cash Activity'!$D$5:$D$254,$A18,'Cash Activity'!$J$5:$J$254,"&lt;&gt;Canceled"),0)</f>
        <v/>
      </c>
      <c r="I18" s="34">
        <f>IFERROR(SUMIFS('Cash Activity'!$O$5:$O$254,'Cash Activity'!$B$5:$B$254,"&gt;="&amp;I$4,'Cash Activity'!$B$5:$B$254,"&lt;="&amp;I$5,'Cash Activity'!$C$5:$C$254,"Inflow",'Cash Activity'!$D$5:$D$254,$A18,'Cash Activity'!$J$5:$J$254,"&lt;&gt;Canceled"),0)</f>
        <v/>
      </c>
      <c r="J18" s="34">
        <f>IFERROR(SUMIFS('Cash Activity'!$O$5:$O$254,'Cash Activity'!$B$5:$B$254,"&gt;="&amp;J$4,'Cash Activity'!$B$5:$B$254,"&lt;="&amp;J$5,'Cash Activity'!$C$5:$C$254,"Inflow",'Cash Activity'!$D$5:$D$254,$A18,'Cash Activity'!$J$5:$J$254,"&lt;&gt;Canceled"),0)</f>
        <v/>
      </c>
      <c r="K18" s="34">
        <f>IFERROR(SUMIFS('Cash Activity'!$O$5:$O$254,'Cash Activity'!$B$5:$B$254,"&gt;="&amp;K$4,'Cash Activity'!$B$5:$B$254,"&lt;="&amp;K$5,'Cash Activity'!$C$5:$C$254,"Inflow",'Cash Activity'!$D$5:$D$254,$A18,'Cash Activity'!$J$5:$J$254,"&lt;&gt;Canceled"),0)</f>
        <v/>
      </c>
      <c r="L18" s="34">
        <f>IFERROR(SUMIFS('Cash Activity'!$O$5:$O$254,'Cash Activity'!$B$5:$B$254,"&gt;="&amp;L$4,'Cash Activity'!$B$5:$B$254,"&lt;="&amp;L$5,'Cash Activity'!$C$5:$C$254,"Inflow",'Cash Activity'!$D$5:$D$254,$A18,'Cash Activity'!$J$5:$J$254,"&lt;&gt;Canceled"),0)</f>
        <v/>
      </c>
      <c r="M18" s="34">
        <f>IFERROR(SUMIFS('Cash Activity'!$O$5:$O$254,'Cash Activity'!$B$5:$B$254,"&gt;="&amp;M$4,'Cash Activity'!$B$5:$B$254,"&lt;="&amp;M$5,'Cash Activity'!$C$5:$C$254,"Inflow",'Cash Activity'!$D$5:$D$254,$A18,'Cash Activity'!$J$5:$J$254,"&lt;&gt;Canceled"),0)</f>
        <v/>
      </c>
      <c r="N18" s="34">
        <f>IFERROR(SUMIFS('Cash Activity'!$O$5:$O$254,'Cash Activity'!$B$5:$B$254,"&gt;="&amp;N$4,'Cash Activity'!$B$5:$B$254,"&lt;="&amp;N$5,'Cash Activity'!$C$5:$C$254,"Inflow",'Cash Activity'!$D$5:$D$254,$A18,'Cash Activity'!$J$5:$J$254,"&lt;&gt;Canceled"),0)</f>
        <v/>
      </c>
    </row>
    <row r="19">
      <c r="A19" s="12" t="inlineStr">
        <is>
          <t>Loan Proceeds</t>
        </is>
      </c>
      <c r="B19" s="34">
        <f>IFERROR(SUMIFS('Cash Activity'!$O$5:$O$254,'Cash Activity'!$B$5:$B$254,"&gt;="&amp;B$4,'Cash Activity'!$B$5:$B$254,"&lt;="&amp;B$5,'Cash Activity'!$C$5:$C$254,"Inflow",'Cash Activity'!$D$5:$D$254,$A19,'Cash Activity'!$J$5:$J$254,"&lt;&gt;Canceled"),0)</f>
        <v/>
      </c>
      <c r="C19" s="34">
        <f>IFERROR(SUMIFS('Cash Activity'!$O$5:$O$254,'Cash Activity'!$B$5:$B$254,"&gt;="&amp;C$4,'Cash Activity'!$B$5:$B$254,"&lt;="&amp;C$5,'Cash Activity'!$C$5:$C$254,"Inflow",'Cash Activity'!$D$5:$D$254,$A19,'Cash Activity'!$J$5:$J$254,"&lt;&gt;Canceled"),0)</f>
        <v/>
      </c>
      <c r="D19" s="34">
        <f>IFERROR(SUMIFS('Cash Activity'!$O$5:$O$254,'Cash Activity'!$B$5:$B$254,"&gt;="&amp;D$4,'Cash Activity'!$B$5:$B$254,"&lt;="&amp;D$5,'Cash Activity'!$C$5:$C$254,"Inflow",'Cash Activity'!$D$5:$D$254,$A19,'Cash Activity'!$J$5:$J$254,"&lt;&gt;Canceled"),0)</f>
        <v/>
      </c>
      <c r="E19" s="34">
        <f>IFERROR(SUMIFS('Cash Activity'!$O$5:$O$254,'Cash Activity'!$B$5:$B$254,"&gt;="&amp;E$4,'Cash Activity'!$B$5:$B$254,"&lt;="&amp;E$5,'Cash Activity'!$C$5:$C$254,"Inflow",'Cash Activity'!$D$5:$D$254,$A19,'Cash Activity'!$J$5:$J$254,"&lt;&gt;Canceled"),0)</f>
        <v/>
      </c>
      <c r="F19" s="34">
        <f>IFERROR(SUMIFS('Cash Activity'!$O$5:$O$254,'Cash Activity'!$B$5:$B$254,"&gt;="&amp;F$4,'Cash Activity'!$B$5:$B$254,"&lt;="&amp;F$5,'Cash Activity'!$C$5:$C$254,"Inflow",'Cash Activity'!$D$5:$D$254,$A19,'Cash Activity'!$J$5:$J$254,"&lt;&gt;Canceled"),0)</f>
        <v/>
      </c>
      <c r="G19" s="34">
        <f>IFERROR(SUMIFS('Cash Activity'!$O$5:$O$254,'Cash Activity'!$B$5:$B$254,"&gt;="&amp;G$4,'Cash Activity'!$B$5:$B$254,"&lt;="&amp;G$5,'Cash Activity'!$C$5:$C$254,"Inflow",'Cash Activity'!$D$5:$D$254,$A19,'Cash Activity'!$J$5:$J$254,"&lt;&gt;Canceled"),0)</f>
        <v/>
      </c>
      <c r="H19" s="34">
        <f>IFERROR(SUMIFS('Cash Activity'!$O$5:$O$254,'Cash Activity'!$B$5:$B$254,"&gt;="&amp;H$4,'Cash Activity'!$B$5:$B$254,"&lt;="&amp;H$5,'Cash Activity'!$C$5:$C$254,"Inflow",'Cash Activity'!$D$5:$D$254,$A19,'Cash Activity'!$J$5:$J$254,"&lt;&gt;Canceled"),0)</f>
        <v/>
      </c>
      <c r="I19" s="34">
        <f>IFERROR(SUMIFS('Cash Activity'!$O$5:$O$254,'Cash Activity'!$B$5:$B$254,"&gt;="&amp;I$4,'Cash Activity'!$B$5:$B$254,"&lt;="&amp;I$5,'Cash Activity'!$C$5:$C$254,"Inflow",'Cash Activity'!$D$5:$D$254,$A19,'Cash Activity'!$J$5:$J$254,"&lt;&gt;Canceled"),0)</f>
        <v/>
      </c>
      <c r="J19" s="34">
        <f>IFERROR(SUMIFS('Cash Activity'!$O$5:$O$254,'Cash Activity'!$B$5:$B$254,"&gt;="&amp;J$4,'Cash Activity'!$B$5:$B$254,"&lt;="&amp;J$5,'Cash Activity'!$C$5:$C$254,"Inflow",'Cash Activity'!$D$5:$D$254,$A19,'Cash Activity'!$J$5:$J$254,"&lt;&gt;Canceled"),0)</f>
        <v/>
      </c>
      <c r="K19" s="34">
        <f>IFERROR(SUMIFS('Cash Activity'!$O$5:$O$254,'Cash Activity'!$B$5:$B$254,"&gt;="&amp;K$4,'Cash Activity'!$B$5:$B$254,"&lt;="&amp;K$5,'Cash Activity'!$C$5:$C$254,"Inflow",'Cash Activity'!$D$5:$D$254,$A19,'Cash Activity'!$J$5:$J$254,"&lt;&gt;Canceled"),0)</f>
        <v/>
      </c>
      <c r="L19" s="34">
        <f>IFERROR(SUMIFS('Cash Activity'!$O$5:$O$254,'Cash Activity'!$B$5:$B$254,"&gt;="&amp;L$4,'Cash Activity'!$B$5:$B$254,"&lt;="&amp;L$5,'Cash Activity'!$C$5:$C$254,"Inflow",'Cash Activity'!$D$5:$D$254,$A19,'Cash Activity'!$J$5:$J$254,"&lt;&gt;Canceled"),0)</f>
        <v/>
      </c>
      <c r="M19" s="34">
        <f>IFERROR(SUMIFS('Cash Activity'!$O$5:$O$254,'Cash Activity'!$B$5:$B$254,"&gt;="&amp;M$4,'Cash Activity'!$B$5:$B$254,"&lt;="&amp;M$5,'Cash Activity'!$C$5:$C$254,"Inflow",'Cash Activity'!$D$5:$D$254,$A19,'Cash Activity'!$J$5:$J$254,"&lt;&gt;Canceled"),0)</f>
        <v/>
      </c>
      <c r="N19" s="34">
        <f>IFERROR(SUMIFS('Cash Activity'!$O$5:$O$254,'Cash Activity'!$B$5:$B$254,"&gt;="&amp;N$4,'Cash Activity'!$B$5:$B$254,"&lt;="&amp;N$5,'Cash Activity'!$C$5:$C$254,"Inflow",'Cash Activity'!$D$5:$D$254,$A19,'Cash Activity'!$J$5:$J$254,"&lt;&gt;Canceled"),0)</f>
        <v/>
      </c>
    </row>
    <row r="20">
      <c r="A20" s="12" t="inlineStr">
        <is>
          <t>Other Financing Inflows</t>
        </is>
      </c>
      <c r="B20" s="34">
        <f>IFERROR(SUMIFS('Cash Activity'!$O$5:$O$254,'Cash Activity'!$B$5:$B$254,"&gt;="&amp;B$4,'Cash Activity'!$B$5:$B$254,"&lt;="&amp;B$5,'Cash Activity'!$C$5:$C$254,"Inflow",'Cash Activity'!$D$5:$D$254,$A20,'Cash Activity'!$J$5:$J$254,"&lt;&gt;Canceled"),0)</f>
        <v/>
      </c>
      <c r="C20" s="34">
        <f>IFERROR(SUMIFS('Cash Activity'!$O$5:$O$254,'Cash Activity'!$B$5:$B$254,"&gt;="&amp;C$4,'Cash Activity'!$B$5:$B$254,"&lt;="&amp;C$5,'Cash Activity'!$C$5:$C$254,"Inflow",'Cash Activity'!$D$5:$D$254,$A20,'Cash Activity'!$J$5:$J$254,"&lt;&gt;Canceled"),0)</f>
        <v/>
      </c>
      <c r="D20" s="34">
        <f>IFERROR(SUMIFS('Cash Activity'!$O$5:$O$254,'Cash Activity'!$B$5:$B$254,"&gt;="&amp;D$4,'Cash Activity'!$B$5:$B$254,"&lt;="&amp;D$5,'Cash Activity'!$C$5:$C$254,"Inflow",'Cash Activity'!$D$5:$D$254,$A20,'Cash Activity'!$J$5:$J$254,"&lt;&gt;Canceled"),0)</f>
        <v/>
      </c>
      <c r="E20" s="34">
        <f>IFERROR(SUMIFS('Cash Activity'!$O$5:$O$254,'Cash Activity'!$B$5:$B$254,"&gt;="&amp;E$4,'Cash Activity'!$B$5:$B$254,"&lt;="&amp;E$5,'Cash Activity'!$C$5:$C$254,"Inflow",'Cash Activity'!$D$5:$D$254,$A20,'Cash Activity'!$J$5:$J$254,"&lt;&gt;Canceled"),0)</f>
        <v/>
      </c>
      <c r="F20" s="34">
        <f>IFERROR(SUMIFS('Cash Activity'!$O$5:$O$254,'Cash Activity'!$B$5:$B$254,"&gt;="&amp;F$4,'Cash Activity'!$B$5:$B$254,"&lt;="&amp;F$5,'Cash Activity'!$C$5:$C$254,"Inflow",'Cash Activity'!$D$5:$D$254,$A20,'Cash Activity'!$J$5:$J$254,"&lt;&gt;Canceled"),0)</f>
        <v/>
      </c>
      <c r="G20" s="34">
        <f>IFERROR(SUMIFS('Cash Activity'!$O$5:$O$254,'Cash Activity'!$B$5:$B$254,"&gt;="&amp;G$4,'Cash Activity'!$B$5:$B$254,"&lt;="&amp;G$5,'Cash Activity'!$C$5:$C$254,"Inflow",'Cash Activity'!$D$5:$D$254,$A20,'Cash Activity'!$J$5:$J$254,"&lt;&gt;Canceled"),0)</f>
        <v/>
      </c>
      <c r="H20" s="34">
        <f>IFERROR(SUMIFS('Cash Activity'!$O$5:$O$254,'Cash Activity'!$B$5:$B$254,"&gt;="&amp;H$4,'Cash Activity'!$B$5:$B$254,"&lt;="&amp;H$5,'Cash Activity'!$C$5:$C$254,"Inflow",'Cash Activity'!$D$5:$D$254,$A20,'Cash Activity'!$J$5:$J$254,"&lt;&gt;Canceled"),0)</f>
        <v/>
      </c>
      <c r="I20" s="34">
        <f>IFERROR(SUMIFS('Cash Activity'!$O$5:$O$254,'Cash Activity'!$B$5:$B$254,"&gt;="&amp;I$4,'Cash Activity'!$B$5:$B$254,"&lt;="&amp;I$5,'Cash Activity'!$C$5:$C$254,"Inflow",'Cash Activity'!$D$5:$D$254,$A20,'Cash Activity'!$J$5:$J$254,"&lt;&gt;Canceled"),0)</f>
        <v/>
      </c>
      <c r="J20" s="34">
        <f>IFERROR(SUMIFS('Cash Activity'!$O$5:$O$254,'Cash Activity'!$B$5:$B$254,"&gt;="&amp;J$4,'Cash Activity'!$B$5:$B$254,"&lt;="&amp;J$5,'Cash Activity'!$C$5:$C$254,"Inflow",'Cash Activity'!$D$5:$D$254,$A20,'Cash Activity'!$J$5:$J$254,"&lt;&gt;Canceled"),0)</f>
        <v/>
      </c>
      <c r="K20" s="34">
        <f>IFERROR(SUMIFS('Cash Activity'!$O$5:$O$254,'Cash Activity'!$B$5:$B$254,"&gt;="&amp;K$4,'Cash Activity'!$B$5:$B$254,"&lt;="&amp;K$5,'Cash Activity'!$C$5:$C$254,"Inflow",'Cash Activity'!$D$5:$D$254,$A20,'Cash Activity'!$J$5:$J$254,"&lt;&gt;Canceled"),0)</f>
        <v/>
      </c>
      <c r="L20" s="34">
        <f>IFERROR(SUMIFS('Cash Activity'!$O$5:$O$254,'Cash Activity'!$B$5:$B$254,"&gt;="&amp;L$4,'Cash Activity'!$B$5:$B$254,"&lt;="&amp;L$5,'Cash Activity'!$C$5:$C$254,"Inflow",'Cash Activity'!$D$5:$D$254,$A20,'Cash Activity'!$J$5:$J$254,"&lt;&gt;Canceled"),0)</f>
        <v/>
      </c>
      <c r="M20" s="34">
        <f>IFERROR(SUMIFS('Cash Activity'!$O$5:$O$254,'Cash Activity'!$B$5:$B$254,"&gt;="&amp;M$4,'Cash Activity'!$B$5:$B$254,"&lt;="&amp;M$5,'Cash Activity'!$C$5:$C$254,"Inflow",'Cash Activity'!$D$5:$D$254,$A20,'Cash Activity'!$J$5:$J$254,"&lt;&gt;Canceled"),0)</f>
        <v/>
      </c>
      <c r="N20" s="34">
        <f>IFERROR(SUMIFS('Cash Activity'!$O$5:$O$254,'Cash Activity'!$B$5:$B$254,"&gt;="&amp;N$4,'Cash Activity'!$B$5:$B$254,"&lt;="&amp;N$5,'Cash Activity'!$C$5:$C$254,"Inflow",'Cash Activity'!$D$5:$D$254,$A20,'Cash Activity'!$J$5:$J$254,"&lt;&gt;Canceled"),0)</f>
        <v/>
      </c>
    </row>
    <row r="21">
      <c r="A21" s="13" t="inlineStr">
        <is>
          <t>Total Cash Inflows</t>
        </is>
      </c>
      <c r="B21" s="34">
        <f>SUM(B10:B20)</f>
        <v/>
      </c>
      <c r="C21" s="34">
        <f>SUM(C10:C20)</f>
        <v/>
      </c>
      <c r="D21" s="34">
        <f>SUM(D10:D20)</f>
        <v/>
      </c>
      <c r="E21" s="34">
        <f>SUM(E10:E20)</f>
        <v/>
      </c>
      <c r="F21" s="34">
        <f>SUM(F10:F20)</f>
        <v/>
      </c>
      <c r="G21" s="34">
        <f>SUM(G10:G20)</f>
        <v/>
      </c>
      <c r="H21" s="34">
        <f>SUM(H10:H20)</f>
        <v/>
      </c>
      <c r="I21" s="34">
        <f>SUM(I10:I20)</f>
        <v/>
      </c>
      <c r="J21" s="34">
        <f>SUM(J10:J20)</f>
        <v/>
      </c>
      <c r="K21" s="34">
        <f>SUM(K10:K20)</f>
        <v/>
      </c>
      <c r="L21" s="34">
        <f>SUM(L10:L20)</f>
        <v/>
      </c>
      <c r="M21" s="34">
        <f>SUM(M10:M20)</f>
        <v/>
      </c>
      <c r="N21" s="34">
        <f>SUM(N10:N20)</f>
        <v/>
      </c>
    </row>
    <row r="22">
      <c r="B22" s="34" t="n"/>
      <c r="C22" s="34" t="n"/>
      <c r="D22" s="34" t="n"/>
      <c r="E22" s="34" t="n"/>
      <c r="F22" s="34" t="n"/>
      <c r="G22" s="34" t="n"/>
      <c r="H22" s="34" t="n"/>
      <c r="I22" s="34" t="n"/>
      <c r="J22" s="34" t="n"/>
      <c r="K22" s="34" t="n"/>
      <c r="L22" s="34" t="n"/>
      <c r="M22" s="34" t="n"/>
      <c r="N22" s="34" t="n"/>
    </row>
    <row r="23">
      <c r="A23" s="11" t="inlineStr">
        <is>
          <t>Cash Outflows</t>
        </is>
      </c>
      <c r="B23" s="34" t="n"/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</row>
    <row r="24">
      <c r="A24" s="12" t="inlineStr">
        <is>
          <t>Payroll and Wages</t>
        </is>
      </c>
      <c r="B24" s="34">
        <f>IFERROR(SUMIFS('Cash Activity'!$O$5:$O$254,'Cash Activity'!$B$5:$B$254,"&gt;="&amp;B$4,'Cash Activity'!$B$5:$B$254,"&lt;="&amp;B$5,'Cash Activity'!$C$5:$C$254,"Outflow",'Cash Activity'!$D$5:$D$254,$A24,'Cash Activity'!$J$5:$J$254,"&lt;&gt;Canceled"),0)</f>
        <v/>
      </c>
      <c r="C24" s="34">
        <f>IFERROR(SUMIFS('Cash Activity'!$O$5:$O$254,'Cash Activity'!$B$5:$B$254,"&gt;="&amp;C$4,'Cash Activity'!$B$5:$B$254,"&lt;="&amp;C$5,'Cash Activity'!$C$5:$C$254,"Outflow",'Cash Activity'!$D$5:$D$254,$A24,'Cash Activity'!$J$5:$J$254,"&lt;&gt;Canceled"),0)</f>
        <v/>
      </c>
      <c r="D24" s="34">
        <f>IFERROR(SUMIFS('Cash Activity'!$O$5:$O$254,'Cash Activity'!$B$5:$B$254,"&gt;="&amp;D$4,'Cash Activity'!$B$5:$B$254,"&lt;="&amp;D$5,'Cash Activity'!$C$5:$C$254,"Outflow",'Cash Activity'!$D$5:$D$254,$A24,'Cash Activity'!$J$5:$J$254,"&lt;&gt;Canceled"),0)</f>
        <v/>
      </c>
      <c r="E24" s="34">
        <f>IFERROR(SUMIFS('Cash Activity'!$O$5:$O$254,'Cash Activity'!$B$5:$B$254,"&gt;="&amp;E$4,'Cash Activity'!$B$5:$B$254,"&lt;="&amp;E$5,'Cash Activity'!$C$5:$C$254,"Outflow",'Cash Activity'!$D$5:$D$254,$A24,'Cash Activity'!$J$5:$J$254,"&lt;&gt;Canceled"),0)</f>
        <v/>
      </c>
      <c r="F24" s="34">
        <f>IFERROR(SUMIFS('Cash Activity'!$O$5:$O$254,'Cash Activity'!$B$5:$B$254,"&gt;="&amp;F$4,'Cash Activity'!$B$5:$B$254,"&lt;="&amp;F$5,'Cash Activity'!$C$5:$C$254,"Outflow",'Cash Activity'!$D$5:$D$254,$A24,'Cash Activity'!$J$5:$J$254,"&lt;&gt;Canceled"),0)</f>
        <v/>
      </c>
      <c r="G24" s="34">
        <f>IFERROR(SUMIFS('Cash Activity'!$O$5:$O$254,'Cash Activity'!$B$5:$B$254,"&gt;="&amp;G$4,'Cash Activity'!$B$5:$B$254,"&lt;="&amp;G$5,'Cash Activity'!$C$5:$C$254,"Outflow",'Cash Activity'!$D$5:$D$254,$A24,'Cash Activity'!$J$5:$J$254,"&lt;&gt;Canceled"),0)</f>
        <v/>
      </c>
      <c r="H24" s="34">
        <f>IFERROR(SUMIFS('Cash Activity'!$O$5:$O$254,'Cash Activity'!$B$5:$B$254,"&gt;="&amp;H$4,'Cash Activity'!$B$5:$B$254,"&lt;="&amp;H$5,'Cash Activity'!$C$5:$C$254,"Outflow",'Cash Activity'!$D$5:$D$254,$A24,'Cash Activity'!$J$5:$J$254,"&lt;&gt;Canceled"),0)</f>
        <v/>
      </c>
      <c r="I24" s="34">
        <f>IFERROR(SUMIFS('Cash Activity'!$O$5:$O$254,'Cash Activity'!$B$5:$B$254,"&gt;="&amp;I$4,'Cash Activity'!$B$5:$B$254,"&lt;="&amp;I$5,'Cash Activity'!$C$5:$C$254,"Outflow",'Cash Activity'!$D$5:$D$254,$A24,'Cash Activity'!$J$5:$J$254,"&lt;&gt;Canceled"),0)</f>
        <v/>
      </c>
      <c r="J24" s="34">
        <f>IFERROR(SUMIFS('Cash Activity'!$O$5:$O$254,'Cash Activity'!$B$5:$B$254,"&gt;="&amp;J$4,'Cash Activity'!$B$5:$B$254,"&lt;="&amp;J$5,'Cash Activity'!$C$5:$C$254,"Outflow",'Cash Activity'!$D$5:$D$254,$A24,'Cash Activity'!$J$5:$J$254,"&lt;&gt;Canceled"),0)</f>
        <v/>
      </c>
      <c r="K24" s="34">
        <f>IFERROR(SUMIFS('Cash Activity'!$O$5:$O$254,'Cash Activity'!$B$5:$B$254,"&gt;="&amp;K$4,'Cash Activity'!$B$5:$B$254,"&lt;="&amp;K$5,'Cash Activity'!$C$5:$C$254,"Outflow",'Cash Activity'!$D$5:$D$254,$A24,'Cash Activity'!$J$5:$J$254,"&lt;&gt;Canceled"),0)</f>
        <v/>
      </c>
      <c r="L24" s="34">
        <f>IFERROR(SUMIFS('Cash Activity'!$O$5:$O$254,'Cash Activity'!$B$5:$B$254,"&gt;="&amp;L$4,'Cash Activity'!$B$5:$B$254,"&lt;="&amp;L$5,'Cash Activity'!$C$5:$C$254,"Outflow",'Cash Activity'!$D$5:$D$254,$A24,'Cash Activity'!$J$5:$J$254,"&lt;&gt;Canceled"),0)</f>
        <v/>
      </c>
      <c r="M24" s="34">
        <f>IFERROR(SUMIFS('Cash Activity'!$O$5:$O$254,'Cash Activity'!$B$5:$B$254,"&gt;="&amp;M$4,'Cash Activity'!$B$5:$B$254,"&lt;="&amp;M$5,'Cash Activity'!$C$5:$C$254,"Outflow",'Cash Activity'!$D$5:$D$254,$A24,'Cash Activity'!$J$5:$J$254,"&lt;&gt;Canceled"),0)</f>
        <v/>
      </c>
      <c r="N24" s="34">
        <f>IFERROR(SUMIFS('Cash Activity'!$O$5:$O$254,'Cash Activity'!$B$5:$B$254,"&gt;="&amp;N$4,'Cash Activity'!$B$5:$B$254,"&lt;="&amp;N$5,'Cash Activity'!$C$5:$C$254,"Outflow",'Cash Activity'!$D$5:$D$254,$A24,'Cash Activity'!$J$5:$J$254,"&lt;&gt;Canceled"),0)</f>
        <v/>
      </c>
    </row>
    <row r="25">
      <c r="A25" s="12" t="inlineStr">
        <is>
          <t>Payroll Taxes and Benefits</t>
        </is>
      </c>
      <c r="B25" s="34">
        <f>IFERROR(SUMIFS('Cash Activity'!$O$5:$O$254,'Cash Activity'!$B$5:$B$254,"&gt;="&amp;B$4,'Cash Activity'!$B$5:$B$254,"&lt;="&amp;B$5,'Cash Activity'!$C$5:$C$254,"Outflow",'Cash Activity'!$D$5:$D$254,$A25,'Cash Activity'!$J$5:$J$254,"&lt;&gt;Canceled"),0)</f>
        <v/>
      </c>
      <c r="C25" s="34">
        <f>IFERROR(SUMIFS('Cash Activity'!$O$5:$O$254,'Cash Activity'!$B$5:$B$254,"&gt;="&amp;C$4,'Cash Activity'!$B$5:$B$254,"&lt;="&amp;C$5,'Cash Activity'!$C$5:$C$254,"Outflow",'Cash Activity'!$D$5:$D$254,$A25,'Cash Activity'!$J$5:$J$254,"&lt;&gt;Canceled"),0)</f>
        <v/>
      </c>
      <c r="D25" s="34">
        <f>IFERROR(SUMIFS('Cash Activity'!$O$5:$O$254,'Cash Activity'!$B$5:$B$254,"&gt;="&amp;D$4,'Cash Activity'!$B$5:$B$254,"&lt;="&amp;D$5,'Cash Activity'!$C$5:$C$254,"Outflow",'Cash Activity'!$D$5:$D$254,$A25,'Cash Activity'!$J$5:$J$254,"&lt;&gt;Canceled"),0)</f>
        <v/>
      </c>
      <c r="E25" s="34">
        <f>IFERROR(SUMIFS('Cash Activity'!$O$5:$O$254,'Cash Activity'!$B$5:$B$254,"&gt;="&amp;E$4,'Cash Activity'!$B$5:$B$254,"&lt;="&amp;E$5,'Cash Activity'!$C$5:$C$254,"Outflow",'Cash Activity'!$D$5:$D$254,$A25,'Cash Activity'!$J$5:$J$254,"&lt;&gt;Canceled"),0)</f>
        <v/>
      </c>
      <c r="F25" s="34">
        <f>IFERROR(SUMIFS('Cash Activity'!$O$5:$O$254,'Cash Activity'!$B$5:$B$254,"&gt;="&amp;F$4,'Cash Activity'!$B$5:$B$254,"&lt;="&amp;F$5,'Cash Activity'!$C$5:$C$254,"Outflow",'Cash Activity'!$D$5:$D$254,$A25,'Cash Activity'!$J$5:$J$254,"&lt;&gt;Canceled"),0)</f>
        <v/>
      </c>
      <c r="G25" s="34">
        <f>IFERROR(SUMIFS('Cash Activity'!$O$5:$O$254,'Cash Activity'!$B$5:$B$254,"&gt;="&amp;G$4,'Cash Activity'!$B$5:$B$254,"&lt;="&amp;G$5,'Cash Activity'!$C$5:$C$254,"Outflow",'Cash Activity'!$D$5:$D$254,$A25,'Cash Activity'!$J$5:$J$254,"&lt;&gt;Canceled"),0)</f>
        <v/>
      </c>
      <c r="H25" s="34">
        <f>IFERROR(SUMIFS('Cash Activity'!$O$5:$O$254,'Cash Activity'!$B$5:$B$254,"&gt;="&amp;H$4,'Cash Activity'!$B$5:$B$254,"&lt;="&amp;H$5,'Cash Activity'!$C$5:$C$254,"Outflow",'Cash Activity'!$D$5:$D$254,$A25,'Cash Activity'!$J$5:$J$254,"&lt;&gt;Canceled"),0)</f>
        <v/>
      </c>
      <c r="I25" s="34">
        <f>IFERROR(SUMIFS('Cash Activity'!$O$5:$O$254,'Cash Activity'!$B$5:$B$254,"&gt;="&amp;I$4,'Cash Activity'!$B$5:$B$254,"&lt;="&amp;I$5,'Cash Activity'!$C$5:$C$254,"Outflow",'Cash Activity'!$D$5:$D$254,$A25,'Cash Activity'!$J$5:$J$254,"&lt;&gt;Canceled"),0)</f>
        <v/>
      </c>
      <c r="J25" s="34">
        <f>IFERROR(SUMIFS('Cash Activity'!$O$5:$O$254,'Cash Activity'!$B$5:$B$254,"&gt;="&amp;J$4,'Cash Activity'!$B$5:$B$254,"&lt;="&amp;J$5,'Cash Activity'!$C$5:$C$254,"Outflow",'Cash Activity'!$D$5:$D$254,$A25,'Cash Activity'!$J$5:$J$254,"&lt;&gt;Canceled"),0)</f>
        <v/>
      </c>
      <c r="K25" s="34">
        <f>IFERROR(SUMIFS('Cash Activity'!$O$5:$O$254,'Cash Activity'!$B$5:$B$254,"&gt;="&amp;K$4,'Cash Activity'!$B$5:$B$254,"&lt;="&amp;K$5,'Cash Activity'!$C$5:$C$254,"Outflow",'Cash Activity'!$D$5:$D$254,$A25,'Cash Activity'!$J$5:$J$254,"&lt;&gt;Canceled"),0)</f>
        <v/>
      </c>
      <c r="L25" s="34">
        <f>IFERROR(SUMIFS('Cash Activity'!$O$5:$O$254,'Cash Activity'!$B$5:$B$254,"&gt;="&amp;L$4,'Cash Activity'!$B$5:$B$254,"&lt;="&amp;L$5,'Cash Activity'!$C$5:$C$254,"Outflow",'Cash Activity'!$D$5:$D$254,$A25,'Cash Activity'!$J$5:$J$254,"&lt;&gt;Canceled"),0)</f>
        <v/>
      </c>
      <c r="M25" s="34">
        <f>IFERROR(SUMIFS('Cash Activity'!$O$5:$O$254,'Cash Activity'!$B$5:$B$254,"&gt;="&amp;M$4,'Cash Activity'!$B$5:$B$254,"&lt;="&amp;M$5,'Cash Activity'!$C$5:$C$254,"Outflow",'Cash Activity'!$D$5:$D$254,$A25,'Cash Activity'!$J$5:$J$254,"&lt;&gt;Canceled"),0)</f>
        <v/>
      </c>
      <c r="N25" s="34">
        <f>IFERROR(SUMIFS('Cash Activity'!$O$5:$O$254,'Cash Activity'!$B$5:$B$254,"&gt;="&amp;N$4,'Cash Activity'!$B$5:$B$254,"&lt;="&amp;N$5,'Cash Activity'!$C$5:$C$254,"Outflow",'Cash Activity'!$D$5:$D$254,$A25,'Cash Activity'!$J$5:$J$254,"&lt;&gt;Canceled"),0)</f>
        <v/>
      </c>
    </row>
    <row r="26">
      <c r="A26" s="12" t="inlineStr">
        <is>
          <t>Food and Beverage Purchases</t>
        </is>
      </c>
      <c r="B26" s="34">
        <f>IFERROR(SUMIFS('Cash Activity'!$O$5:$O$254,'Cash Activity'!$B$5:$B$254,"&gt;="&amp;B$4,'Cash Activity'!$B$5:$B$254,"&lt;="&amp;B$5,'Cash Activity'!$C$5:$C$254,"Outflow",'Cash Activity'!$D$5:$D$254,$A26,'Cash Activity'!$J$5:$J$254,"&lt;&gt;Canceled"),0)</f>
        <v/>
      </c>
      <c r="C26" s="34">
        <f>IFERROR(SUMIFS('Cash Activity'!$O$5:$O$254,'Cash Activity'!$B$5:$B$254,"&gt;="&amp;C$4,'Cash Activity'!$B$5:$B$254,"&lt;="&amp;C$5,'Cash Activity'!$C$5:$C$254,"Outflow",'Cash Activity'!$D$5:$D$254,$A26,'Cash Activity'!$J$5:$J$254,"&lt;&gt;Canceled"),0)</f>
        <v/>
      </c>
      <c r="D26" s="34">
        <f>IFERROR(SUMIFS('Cash Activity'!$O$5:$O$254,'Cash Activity'!$B$5:$B$254,"&gt;="&amp;D$4,'Cash Activity'!$B$5:$B$254,"&lt;="&amp;D$5,'Cash Activity'!$C$5:$C$254,"Outflow",'Cash Activity'!$D$5:$D$254,$A26,'Cash Activity'!$J$5:$J$254,"&lt;&gt;Canceled"),0)</f>
        <v/>
      </c>
      <c r="E26" s="34">
        <f>IFERROR(SUMIFS('Cash Activity'!$O$5:$O$254,'Cash Activity'!$B$5:$B$254,"&gt;="&amp;E$4,'Cash Activity'!$B$5:$B$254,"&lt;="&amp;E$5,'Cash Activity'!$C$5:$C$254,"Outflow",'Cash Activity'!$D$5:$D$254,$A26,'Cash Activity'!$J$5:$J$254,"&lt;&gt;Canceled"),0)</f>
        <v/>
      </c>
      <c r="F26" s="34">
        <f>IFERROR(SUMIFS('Cash Activity'!$O$5:$O$254,'Cash Activity'!$B$5:$B$254,"&gt;="&amp;F$4,'Cash Activity'!$B$5:$B$254,"&lt;="&amp;F$5,'Cash Activity'!$C$5:$C$254,"Outflow",'Cash Activity'!$D$5:$D$254,$A26,'Cash Activity'!$J$5:$J$254,"&lt;&gt;Canceled"),0)</f>
        <v/>
      </c>
      <c r="G26" s="34">
        <f>IFERROR(SUMIFS('Cash Activity'!$O$5:$O$254,'Cash Activity'!$B$5:$B$254,"&gt;="&amp;G$4,'Cash Activity'!$B$5:$B$254,"&lt;="&amp;G$5,'Cash Activity'!$C$5:$C$254,"Outflow",'Cash Activity'!$D$5:$D$254,$A26,'Cash Activity'!$J$5:$J$254,"&lt;&gt;Canceled"),0)</f>
        <v/>
      </c>
      <c r="H26" s="34">
        <f>IFERROR(SUMIFS('Cash Activity'!$O$5:$O$254,'Cash Activity'!$B$5:$B$254,"&gt;="&amp;H$4,'Cash Activity'!$B$5:$B$254,"&lt;="&amp;H$5,'Cash Activity'!$C$5:$C$254,"Outflow",'Cash Activity'!$D$5:$D$254,$A26,'Cash Activity'!$J$5:$J$254,"&lt;&gt;Canceled"),0)</f>
        <v/>
      </c>
      <c r="I26" s="34">
        <f>IFERROR(SUMIFS('Cash Activity'!$O$5:$O$254,'Cash Activity'!$B$5:$B$254,"&gt;="&amp;I$4,'Cash Activity'!$B$5:$B$254,"&lt;="&amp;I$5,'Cash Activity'!$C$5:$C$254,"Outflow",'Cash Activity'!$D$5:$D$254,$A26,'Cash Activity'!$J$5:$J$254,"&lt;&gt;Canceled"),0)</f>
        <v/>
      </c>
      <c r="J26" s="34">
        <f>IFERROR(SUMIFS('Cash Activity'!$O$5:$O$254,'Cash Activity'!$B$5:$B$254,"&gt;="&amp;J$4,'Cash Activity'!$B$5:$B$254,"&lt;="&amp;J$5,'Cash Activity'!$C$5:$C$254,"Outflow",'Cash Activity'!$D$5:$D$254,$A26,'Cash Activity'!$J$5:$J$254,"&lt;&gt;Canceled"),0)</f>
        <v/>
      </c>
      <c r="K26" s="34">
        <f>IFERROR(SUMIFS('Cash Activity'!$O$5:$O$254,'Cash Activity'!$B$5:$B$254,"&gt;="&amp;K$4,'Cash Activity'!$B$5:$B$254,"&lt;="&amp;K$5,'Cash Activity'!$C$5:$C$254,"Outflow",'Cash Activity'!$D$5:$D$254,$A26,'Cash Activity'!$J$5:$J$254,"&lt;&gt;Canceled"),0)</f>
        <v/>
      </c>
      <c r="L26" s="34">
        <f>IFERROR(SUMIFS('Cash Activity'!$O$5:$O$254,'Cash Activity'!$B$5:$B$254,"&gt;="&amp;L$4,'Cash Activity'!$B$5:$B$254,"&lt;="&amp;L$5,'Cash Activity'!$C$5:$C$254,"Outflow",'Cash Activity'!$D$5:$D$254,$A26,'Cash Activity'!$J$5:$J$254,"&lt;&gt;Canceled"),0)</f>
        <v/>
      </c>
      <c r="M26" s="34">
        <f>IFERROR(SUMIFS('Cash Activity'!$O$5:$O$254,'Cash Activity'!$B$5:$B$254,"&gt;="&amp;M$4,'Cash Activity'!$B$5:$B$254,"&lt;="&amp;M$5,'Cash Activity'!$C$5:$C$254,"Outflow",'Cash Activity'!$D$5:$D$254,$A26,'Cash Activity'!$J$5:$J$254,"&lt;&gt;Canceled"),0)</f>
        <v/>
      </c>
      <c r="N26" s="34">
        <f>IFERROR(SUMIFS('Cash Activity'!$O$5:$O$254,'Cash Activity'!$B$5:$B$254,"&gt;="&amp;N$4,'Cash Activity'!$B$5:$B$254,"&lt;="&amp;N$5,'Cash Activity'!$C$5:$C$254,"Outflow",'Cash Activity'!$D$5:$D$254,$A26,'Cash Activity'!$J$5:$J$254,"&lt;&gt;Canceled"),0)</f>
        <v/>
      </c>
    </row>
    <row r="27">
      <c r="A27" s="12" t="inlineStr">
        <is>
          <t>Rooms and Housekeeping Supplies</t>
        </is>
      </c>
      <c r="B27" s="34">
        <f>IFERROR(SUMIFS('Cash Activity'!$O$5:$O$254,'Cash Activity'!$B$5:$B$254,"&gt;="&amp;B$4,'Cash Activity'!$B$5:$B$254,"&lt;="&amp;B$5,'Cash Activity'!$C$5:$C$254,"Outflow",'Cash Activity'!$D$5:$D$254,$A27,'Cash Activity'!$J$5:$J$254,"&lt;&gt;Canceled"),0)</f>
        <v/>
      </c>
      <c r="C27" s="34">
        <f>IFERROR(SUMIFS('Cash Activity'!$O$5:$O$254,'Cash Activity'!$B$5:$B$254,"&gt;="&amp;C$4,'Cash Activity'!$B$5:$B$254,"&lt;="&amp;C$5,'Cash Activity'!$C$5:$C$254,"Outflow",'Cash Activity'!$D$5:$D$254,$A27,'Cash Activity'!$J$5:$J$254,"&lt;&gt;Canceled"),0)</f>
        <v/>
      </c>
      <c r="D27" s="34">
        <f>IFERROR(SUMIFS('Cash Activity'!$O$5:$O$254,'Cash Activity'!$B$5:$B$254,"&gt;="&amp;D$4,'Cash Activity'!$B$5:$B$254,"&lt;="&amp;D$5,'Cash Activity'!$C$5:$C$254,"Outflow",'Cash Activity'!$D$5:$D$254,$A27,'Cash Activity'!$J$5:$J$254,"&lt;&gt;Canceled"),0)</f>
        <v/>
      </c>
      <c r="E27" s="34">
        <f>IFERROR(SUMIFS('Cash Activity'!$O$5:$O$254,'Cash Activity'!$B$5:$B$254,"&gt;="&amp;E$4,'Cash Activity'!$B$5:$B$254,"&lt;="&amp;E$5,'Cash Activity'!$C$5:$C$254,"Outflow",'Cash Activity'!$D$5:$D$254,$A27,'Cash Activity'!$J$5:$J$254,"&lt;&gt;Canceled"),0)</f>
        <v/>
      </c>
      <c r="F27" s="34">
        <f>IFERROR(SUMIFS('Cash Activity'!$O$5:$O$254,'Cash Activity'!$B$5:$B$254,"&gt;="&amp;F$4,'Cash Activity'!$B$5:$B$254,"&lt;="&amp;F$5,'Cash Activity'!$C$5:$C$254,"Outflow",'Cash Activity'!$D$5:$D$254,$A27,'Cash Activity'!$J$5:$J$254,"&lt;&gt;Canceled"),0)</f>
        <v/>
      </c>
      <c r="G27" s="34">
        <f>IFERROR(SUMIFS('Cash Activity'!$O$5:$O$254,'Cash Activity'!$B$5:$B$254,"&gt;="&amp;G$4,'Cash Activity'!$B$5:$B$254,"&lt;="&amp;G$5,'Cash Activity'!$C$5:$C$254,"Outflow",'Cash Activity'!$D$5:$D$254,$A27,'Cash Activity'!$J$5:$J$254,"&lt;&gt;Canceled"),0)</f>
        <v/>
      </c>
      <c r="H27" s="34">
        <f>IFERROR(SUMIFS('Cash Activity'!$O$5:$O$254,'Cash Activity'!$B$5:$B$254,"&gt;="&amp;H$4,'Cash Activity'!$B$5:$B$254,"&lt;="&amp;H$5,'Cash Activity'!$C$5:$C$254,"Outflow",'Cash Activity'!$D$5:$D$254,$A27,'Cash Activity'!$J$5:$J$254,"&lt;&gt;Canceled"),0)</f>
        <v/>
      </c>
      <c r="I27" s="34">
        <f>IFERROR(SUMIFS('Cash Activity'!$O$5:$O$254,'Cash Activity'!$B$5:$B$254,"&gt;="&amp;I$4,'Cash Activity'!$B$5:$B$254,"&lt;="&amp;I$5,'Cash Activity'!$C$5:$C$254,"Outflow",'Cash Activity'!$D$5:$D$254,$A27,'Cash Activity'!$J$5:$J$254,"&lt;&gt;Canceled"),0)</f>
        <v/>
      </c>
      <c r="J27" s="34">
        <f>IFERROR(SUMIFS('Cash Activity'!$O$5:$O$254,'Cash Activity'!$B$5:$B$254,"&gt;="&amp;J$4,'Cash Activity'!$B$5:$B$254,"&lt;="&amp;J$5,'Cash Activity'!$C$5:$C$254,"Outflow",'Cash Activity'!$D$5:$D$254,$A27,'Cash Activity'!$J$5:$J$254,"&lt;&gt;Canceled"),0)</f>
        <v/>
      </c>
      <c r="K27" s="34">
        <f>IFERROR(SUMIFS('Cash Activity'!$O$5:$O$254,'Cash Activity'!$B$5:$B$254,"&gt;="&amp;K$4,'Cash Activity'!$B$5:$B$254,"&lt;="&amp;K$5,'Cash Activity'!$C$5:$C$254,"Outflow",'Cash Activity'!$D$5:$D$254,$A27,'Cash Activity'!$J$5:$J$254,"&lt;&gt;Canceled"),0)</f>
        <v/>
      </c>
      <c r="L27" s="34">
        <f>IFERROR(SUMIFS('Cash Activity'!$O$5:$O$254,'Cash Activity'!$B$5:$B$254,"&gt;="&amp;L$4,'Cash Activity'!$B$5:$B$254,"&lt;="&amp;L$5,'Cash Activity'!$C$5:$C$254,"Outflow",'Cash Activity'!$D$5:$D$254,$A27,'Cash Activity'!$J$5:$J$254,"&lt;&gt;Canceled"),0)</f>
        <v/>
      </c>
      <c r="M27" s="34">
        <f>IFERROR(SUMIFS('Cash Activity'!$O$5:$O$254,'Cash Activity'!$B$5:$B$254,"&gt;="&amp;M$4,'Cash Activity'!$B$5:$B$254,"&lt;="&amp;M$5,'Cash Activity'!$C$5:$C$254,"Outflow",'Cash Activity'!$D$5:$D$254,$A27,'Cash Activity'!$J$5:$J$254,"&lt;&gt;Canceled"),0)</f>
        <v/>
      </c>
      <c r="N27" s="34">
        <f>IFERROR(SUMIFS('Cash Activity'!$O$5:$O$254,'Cash Activity'!$B$5:$B$254,"&gt;="&amp;N$4,'Cash Activity'!$B$5:$B$254,"&lt;="&amp;N$5,'Cash Activity'!$C$5:$C$254,"Outflow",'Cash Activity'!$D$5:$D$254,$A27,'Cash Activity'!$J$5:$J$254,"&lt;&gt;Canceled"),0)</f>
        <v/>
      </c>
    </row>
    <row r="28">
      <c r="A28" s="12" t="inlineStr">
        <is>
          <t>Utilities</t>
        </is>
      </c>
      <c r="B28" s="34">
        <f>IFERROR(SUMIFS('Cash Activity'!$O$5:$O$254,'Cash Activity'!$B$5:$B$254,"&gt;="&amp;B$4,'Cash Activity'!$B$5:$B$254,"&lt;="&amp;B$5,'Cash Activity'!$C$5:$C$254,"Outflow",'Cash Activity'!$D$5:$D$254,$A28,'Cash Activity'!$J$5:$J$254,"&lt;&gt;Canceled"),0)</f>
        <v/>
      </c>
      <c r="C28" s="34">
        <f>IFERROR(SUMIFS('Cash Activity'!$O$5:$O$254,'Cash Activity'!$B$5:$B$254,"&gt;="&amp;C$4,'Cash Activity'!$B$5:$B$254,"&lt;="&amp;C$5,'Cash Activity'!$C$5:$C$254,"Outflow",'Cash Activity'!$D$5:$D$254,$A28,'Cash Activity'!$J$5:$J$254,"&lt;&gt;Canceled"),0)</f>
        <v/>
      </c>
      <c r="D28" s="34">
        <f>IFERROR(SUMIFS('Cash Activity'!$O$5:$O$254,'Cash Activity'!$B$5:$B$254,"&gt;="&amp;D$4,'Cash Activity'!$B$5:$B$254,"&lt;="&amp;D$5,'Cash Activity'!$C$5:$C$254,"Outflow",'Cash Activity'!$D$5:$D$254,$A28,'Cash Activity'!$J$5:$J$254,"&lt;&gt;Canceled"),0)</f>
        <v/>
      </c>
      <c r="E28" s="34">
        <f>IFERROR(SUMIFS('Cash Activity'!$O$5:$O$254,'Cash Activity'!$B$5:$B$254,"&gt;="&amp;E$4,'Cash Activity'!$B$5:$B$254,"&lt;="&amp;E$5,'Cash Activity'!$C$5:$C$254,"Outflow",'Cash Activity'!$D$5:$D$254,$A28,'Cash Activity'!$J$5:$J$254,"&lt;&gt;Canceled"),0)</f>
        <v/>
      </c>
      <c r="F28" s="34">
        <f>IFERROR(SUMIFS('Cash Activity'!$O$5:$O$254,'Cash Activity'!$B$5:$B$254,"&gt;="&amp;F$4,'Cash Activity'!$B$5:$B$254,"&lt;="&amp;F$5,'Cash Activity'!$C$5:$C$254,"Outflow",'Cash Activity'!$D$5:$D$254,$A28,'Cash Activity'!$J$5:$J$254,"&lt;&gt;Canceled"),0)</f>
        <v/>
      </c>
      <c r="G28" s="34">
        <f>IFERROR(SUMIFS('Cash Activity'!$O$5:$O$254,'Cash Activity'!$B$5:$B$254,"&gt;="&amp;G$4,'Cash Activity'!$B$5:$B$254,"&lt;="&amp;G$5,'Cash Activity'!$C$5:$C$254,"Outflow",'Cash Activity'!$D$5:$D$254,$A28,'Cash Activity'!$J$5:$J$254,"&lt;&gt;Canceled"),0)</f>
        <v/>
      </c>
      <c r="H28" s="34">
        <f>IFERROR(SUMIFS('Cash Activity'!$O$5:$O$254,'Cash Activity'!$B$5:$B$254,"&gt;="&amp;H$4,'Cash Activity'!$B$5:$B$254,"&lt;="&amp;H$5,'Cash Activity'!$C$5:$C$254,"Outflow",'Cash Activity'!$D$5:$D$254,$A28,'Cash Activity'!$J$5:$J$254,"&lt;&gt;Canceled"),0)</f>
        <v/>
      </c>
      <c r="I28" s="34">
        <f>IFERROR(SUMIFS('Cash Activity'!$O$5:$O$254,'Cash Activity'!$B$5:$B$254,"&gt;="&amp;I$4,'Cash Activity'!$B$5:$B$254,"&lt;="&amp;I$5,'Cash Activity'!$C$5:$C$254,"Outflow",'Cash Activity'!$D$5:$D$254,$A28,'Cash Activity'!$J$5:$J$254,"&lt;&gt;Canceled"),0)</f>
        <v/>
      </c>
      <c r="J28" s="34">
        <f>IFERROR(SUMIFS('Cash Activity'!$O$5:$O$254,'Cash Activity'!$B$5:$B$254,"&gt;="&amp;J$4,'Cash Activity'!$B$5:$B$254,"&lt;="&amp;J$5,'Cash Activity'!$C$5:$C$254,"Outflow",'Cash Activity'!$D$5:$D$254,$A28,'Cash Activity'!$J$5:$J$254,"&lt;&gt;Canceled"),0)</f>
        <v/>
      </c>
      <c r="K28" s="34">
        <f>IFERROR(SUMIFS('Cash Activity'!$O$5:$O$254,'Cash Activity'!$B$5:$B$254,"&gt;="&amp;K$4,'Cash Activity'!$B$5:$B$254,"&lt;="&amp;K$5,'Cash Activity'!$C$5:$C$254,"Outflow",'Cash Activity'!$D$5:$D$254,$A28,'Cash Activity'!$J$5:$J$254,"&lt;&gt;Canceled"),0)</f>
        <v/>
      </c>
      <c r="L28" s="34">
        <f>IFERROR(SUMIFS('Cash Activity'!$O$5:$O$254,'Cash Activity'!$B$5:$B$254,"&gt;="&amp;L$4,'Cash Activity'!$B$5:$B$254,"&lt;="&amp;L$5,'Cash Activity'!$C$5:$C$254,"Outflow",'Cash Activity'!$D$5:$D$254,$A28,'Cash Activity'!$J$5:$J$254,"&lt;&gt;Canceled"),0)</f>
        <v/>
      </c>
      <c r="M28" s="34">
        <f>IFERROR(SUMIFS('Cash Activity'!$O$5:$O$254,'Cash Activity'!$B$5:$B$254,"&gt;="&amp;M$4,'Cash Activity'!$B$5:$B$254,"&lt;="&amp;M$5,'Cash Activity'!$C$5:$C$254,"Outflow",'Cash Activity'!$D$5:$D$254,$A28,'Cash Activity'!$J$5:$J$254,"&lt;&gt;Canceled"),0)</f>
        <v/>
      </c>
      <c r="N28" s="34">
        <f>IFERROR(SUMIFS('Cash Activity'!$O$5:$O$254,'Cash Activity'!$B$5:$B$254,"&gt;="&amp;N$4,'Cash Activity'!$B$5:$B$254,"&lt;="&amp;N$5,'Cash Activity'!$C$5:$C$254,"Outflow",'Cash Activity'!$D$5:$D$254,$A28,'Cash Activity'!$J$5:$J$254,"&lt;&gt;Canceled"),0)</f>
        <v/>
      </c>
    </row>
    <row r="29">
      <c r="A29" s="12" t="inlineStr">
        <is>
          <t>Repairs and Maintenance</t>
        </is>
      </c>
      <c r="B29" s="34">
        <f>IFERROR(SUMIFS('Cash Activity'!$O$5:$O$254,'Cash Activity'!$B$5:$B$254,"&gt;="&amp;B$4,'Cash Activity'!$B$5:$B$254,"&lt;="&amp;B$5,'Cash Activity'!$C$5:$C$254,"Outflow",'Cash Activity'!$D$5:$D$254,$A29,'Cash Activity'!$J$5:$J$254,"&lt;&gt;Canceled"),0)</f>
        <v/>
      </c>
      <c r="C29" s="34">
        <f>IFERROR(SUMIFS('Cash Activity'!$O$5:$O$254,'Cash Activity'!$B$5:$B$254,"&gt;="&amp;C$4,'Cash Activity'!$B$5:$B$254,"&lt;="&amp;C$5,'Cash Activity'!$C$5:$C$254,"Outflow",'Cash Activity'!$D$5:$D$254,$A29,'Cash Activity'!$J$5:$J$254,"&lt;&gt;Canceled"),0)</f>
        <v/>
      </c>
      <c r="D29" s="34">
        <f>IFERROR(SUMIFS('Cash Activity'!$O$5:$O$254,'Cash Activity'!$B$5:$B$254,"&gt;="&amp;D$4,'Cash Activity'!$B$5:$B$254,"&lt;="&amp;D$5,'Cash Activity'!$C$5:$C$254,"Outflow",'Cash Activity'!$D$5:$D$254,$A29,'Cash Activity'!$J$5:$J$254,"&lt;&gt;Canceled"),0)</f>
        <v/>
      </c>
      <c r="E29" s="34">
        <f>IFERROR(SUMIFS('Cash Activity'!$O$5:$O$254,'Cash Activity'!$B$5:$B$254,"&gt;="&amp;E$4,'Cash Activity'!$B$5:$B$254,"&lt;="&amp;E$5,'Cash Activity'!$C$5:$C$254,"Outflow",'Cash Activity'!$D$5:$D$254,$A29,'Cash Activity'!$J$5:$J$254,"&lt;&gt;Canceled"),0)</f>
        <v/>
      </c>
      <c r="F29" s="34">
        <f>IFERROR(SUMIFS('Cash Activity'!$O$5:$O$254,'Cash Activity'!$B$5:$B$254,"&gt;="&amp;F$4,'Cash Activity'!$B$5:$B$254,"&lt;="&amp;F$5,'Cash Activity'!$C$5:$C$254,"Outflow",'Cash Activity'!$D$5:$D$254,$A29,'Cash Activity'!$J$5:$J$254,"&lt;&gt;Canceled"),0)</f>
        <v/>
      </c>
      <c r="G29" s="34">
        <f>IFERROR(SUMIFS('Cash Activity'!$O$5:$O$254,'Cash Activity'!$B$5:$B$254,"&gt;="&amp;G$4,'Cash Activity'!$B$5:$B$254,"&lt;="&amp;G$5,'Cash Activity'!$C$5:$C$254,"Outflow",'Cash Activity'!$D$5:$D$254,$A29,'Cash Activity'!$J$5:$J$254,"&lt;&gt;Canceled"),0)</f>
        <v/>
      </c>
      <c r="H29" s="34">
        <f>IFERROR(SUMIFS('Cash Activity'!$O$5:$O$254,'Cash Activity'!$B$5:$B$254,"&gt;="&amp;H$4,'Cash Activity'!$B$5:$B$254,"&lt;="&amp;H$5,'Cash Activity'!$C$5:$C$254,"Outflow",'Cash Activity'!$D$5:$D$254,$A29,'Cash Activity'!$J$5:$J$254,"&lt;&gt;Canceled"),0)</f>
        <v/>
      </c>
      <c r="I29" s="34">
        <f>IFERROR(SUMIFS('Cash Activity'!$O$5:$O$254,'Cash Activity'!$B$5:$B$254,"&gt;="&amp;I$4,'Cash Activity'!$B$5:$B$254,"&lt;="&amp;I$5,'Cash Activity'!$C$5:$C$254,"Outflow",'Cash Activity'!$D$5:$D$254,$A29,'Cash Activity'!$J$5:$J$254,"&lt;&gt;Canceled"),0)</f>
        <v/>
      </c>
      <c r="J29" s="34">
        <f>IFERROR(SUMIFS('Cash Activity'!$O$5:$O$254,'Cash Activity'!$B$5:$B$254,"&gt;="&amp;J$4,'Cash Activity'!$B$5:$B$254,"&lt;="&amp;J$5,'Cash Activity'!$C$5:$C$254,"Outflow",'Cash Activity'!$D$5:$D$254,$A29,'Cash Activity'!$J$5:$J$254,"&lt;&gt;Canceled"),0)</f>
        <v/>
      </c>
      <c r="K29" s="34">
        <f>IFERROR(SUMIFS('Cash Activity'!$O$5:$O$254,'Cash Activity'!$B$5:$B$254,"&gt;="&amp;K$4,'Cash Activity'!$B$5:$B$254,"&lt;="&amp;K$5,'Cash Activity'!$C$5:$C$254,"Outflow",'Cash Activity'!$D$5:$D$254,$A29,'Cash Activity'!$J$5:$J$254,"&lt;&gt;Canceled"),0)</f>
        <v/>
      </c>
      <c r="L29" s="34">
        <f>IFERROR(SUMIFS('Cash Activity'!$O$5:$O$254,'Cash Activity'!$B$5:$B$254,"&gt;="&amp;L$4,'Cash Activity'!$B$5:$B$254,"&lt;="&amp;L$5,'Cash Activity'!$C$5:$C$254,"Outflow",'Cash Activity'!$D$5:$D$254,$A29,'Cash Activity'!$J$5:$J$254,"&lt;&gt;Canceled"),0)</f>
        <v/>
      </c>
      <c r="M29" s="34">
        <f>IFERROR(SUMIFS('Cash Activity'!$O$5:$O$254,'Cash Activity'!$B$5:$B$254,"&gt;="&amp;M$4,'Cash Activity'!$B$5:$B$254,"&lt;="&amp;M$5,'Cash Activity'!$C$5:$C$254,"Outflow",'Cash Activity'!$D$5:$D$254,$A29,'Cash Activity'!$J$5:$J$254,"&lt;&gt;Canceled"),0)</f>
        <v/>
      </c>
      <c r="N29" s="34">
        <f>IFERROR(SUMIFS('Cash Activity'!$O$5:$O$254,'Cash Activity'!$B$5:$B$254,"&gt;="&amp;N$4,'Cash Activity'!$B$5:$B$254,"&lt;="&amp;N$5,'Cash Activity'!$C$5:$C$254,"Outflow",'Cash Activity'!$D$5:$D$254,$A29,'Cash Activity'!$J$5:$J$254,"&lt;&gt;Canceled"),0)</f>
        <v/>
      </c>
    </row>
    <row r="30">
      <c r="A30" s="12" t="inlineStr">
        <is>
          <t>Sales and Occupancy Tax Remittances</t>
        </is>
      </c>
      <c r="B30" s="34">
        <f>IFERROR(SUMIFS('Cash Activity'!$O$5:$O$254,'Cash Activity'!$B$5:$B$254,"&gt;="&amp;B$4,'Cash Activity'!$B$5:$B$254,"&lt;="&amp;B$5,'Cash Activity'!$C$5:$C$254,"Outflow",'Cash Activity'!$D$5:$D$254,$A30,'Cash Activity'!$J$5:$J$254,"&lt;&gt;Canceled"),0)</f>
        <v/>
      </c>
      <c r="C30" s="34">
        <f>IFERROR(SUMIFS('Cash Activity'!$O$5:$O$254,'Cash Activity'!$B$5:$B$254,"&gt;="&amp;C$4,'Cash Activity'!$B$5:$B$254,"&lt;="&amp;C$5,'Cash Activity'!$C$5:$C$254,"Outflow",'Cash Activity'!$D$5:$D$254,$A30,'Cash Activity'!$J$5:$J$254,"&lt;&gt;Canceled"),0)</f>
        <v/>
      </c>
      <c r="D30" s="34">
        <f>IFERROR(SUMIFS('Cash Activity'!$O$5:$O$254,'Cash Activity'!$B$5:$B$254,"&gt;="&amp;D$4,'Cash Activity'!$B$5:$B$254,"&lt;="&amp;D$5,'Cash Activity'!$C$5:$C$254,"Outflow",'Cash Activity'!$D$5:$D$254,$A30,'Cash Activity'!$J$5:$J$254,"&lt;&gt;Canceled"),0)</f>
        <v/>
      </c>
      <c r="E30" s="34">
        <f>IFERROR(SUMIFS('Cash Activity'!$O$5:$O$254,'Cash Activity'!$B$5:$B$254,"&gt;="&amp;E$4,'Cash Activity'!$B$5:$B$254,"&lt;="&amp;E$5,'Cash Activity'!$C$5:$C$254,"Outflow",'Cash Activity'!$D$5:$D$254,$A30,'Cash Activity'!$J$5:$J$254,"&lt;&gt;Canceled"),0)</f>
        <v/>
      </c>
      <c r="F30" s="34">
        <f>IFERROR(SUMIFS('Cash Activity'!$O$5:$O$254,'Cash Activity'!$B$5:$B$254,"&gt;="&amp;F$4,'Cash Activity'!$B$5:$B$254,"&lt;="&amp;F$5,'Cash Activity'!$C$5:$C$254,"Outflow",'Cash Activity'!$D$5:$D$254,$A30,'Cash Activity'!$J$5:$J$254,"&lt;&gt;Canceled"),0)</f>
        <v/>
      </c>
      <c r="G30" s="34">
        <f>IFERROR(SUMIFS('Cash Activity'!$O$5:$O$254,'Cash Activity'!$B$5:$B$254,"&gt;="&amp;G$4,'Cash Activity'!$B$5:$B$254,"&lt;="&amp;G$5,'Cash Activity'!$C$5:$C$254,"Outflow",'Cash Activity'!$D$5:$D$254,$A30,'Cash Activity'!$J$5:$J$254,"&lt;&gt;Canceled"),0)</f>
        <v/>
      </c>
      <c r="H30" s="34">
        <f>IFERROR(SUMIFS('Cash Activity'!$O$5:$O$254,'Cash Activity'!$B$5:$B$254,"&gt;="&amp;H$4,'Cash Activity'!$B$5:$B$254,"&lt;="&amp;H$5,'Cash Activity'!$C$5:$C$254,"Outflow",'Cash Activity'!$D$5:$D$254,$A30,'Cash Activity'!$J$5:$J$254,"&lt;&gt;Canceled"),0)</f>
        <v/>
      </c>
      <c r="I30" s="34">
        <f>IFERROR(SUMIFS('Cash Activity'!$O$5:$O$254,'Cash Activity'!$B$5:$B$254,"&gt;="&amp;I$4,'Cash Activity'!$B$5:$B$254,"&lt;="&amp;I$5,'Cash Activity'!$C$5:$C$254,"Outflow",'Cash Activity'!$D$5:$D$254,$A30,'Cash Activity'!$J$5:$J$254,"&lt;&gt;Canceled"),0)</f>
        <v/>
      </c>
      <c r="J30" s="34">
        <f>IFERROR(SUMIFS('Cash Activity'!$O$5:$O$254,'Cash Activity'!$B$5:$B$254,"&gt;="&amp;J$4,'Cash Activity'!$B$5:$B$254,"&lt;="&amp;J$5,'Cash Activity'!$C$5:$C$254,"Outflow",'Cash Activity'!$D$5:$D$254,$A30,'Cash Activity'!$J$5:$J$254,"&lt;&gt;Canceled"),0)</f>
        <v/>
      </c>
      <c r="K30" s="34">
        <f>IFERROR(SUMIFS('Cash Activity'!$O$5:$O$254,'Cash Activity'!$B$5:$B$254,"&gt;="&amp;K$4,'Cash Activity'!$B$5:$B$254,"&lt;="&amp;K$5,'Cash Activity'!$C$5:$C$254,"Outflow",'Cash Activity'!$D$5:$D$254,$A30,'Cash Activity'!$J$5:$J$254,"&lt;&gt;Canceled"),0)</f>
        <v/>
      </c>
      <c r="L30" s="34">
        <f>IFERROR(SUMIFS('Cash Activity'!$O$5:$O$254,'Cash Activity'!$B$5:$B$254,"&gt;="&amp;L$4,'Cash Activity'!$B$5:$B$254,"&lt;="&amp;L$5,'Cash Activity'!$C$5:$C$254,"Outflow",'Cash Activity'!$D$5:$D$254,$A30,'Cash Activity'!$J$5:$J$254,"&lt;&gt;Canceled"),0)</f>
        <v/>
      </c>
      <c r="M30" s="34">
        <f>IFERROR(SUMIFS('Cash Activity'!$O$5:$O$254,'Cash Activity'!$B$5:$B$254,"&gt;="&amp;M$4,'Cash Activity'!$B$5:$B$254,"&lt;="&amp;M$5,'Cash Activity'!$C$5:$C$254,"Outflow",'Cash Activity'!$D$5:$D$254,$A30,'Cash Activity'!$J$5:$J$254,"&lt;&gt;Canceled"),0)</f>
        <v/>
      </c>
      <c r="N30" s="34">
        <f>IFERROR(SUMIFS('Cash Activity'!$O$5:$O$254,'Cash Activity'!$B$5:$B$254,"&gt;="&amp;N$4,'Cash Activity'!$B$5:$B$254,"&lt;="&amp;N$5,'Cash Activity'!$C$5:$C$254,"Outflow",'Cash Activity'!$D$5:$D$254,$A30,'Cash Activity'!$J$5:$J$254,"&lt;&gt;Canceled"),0)</f>
        <v/>
      </c>
    </row>
    <row r="31">
      <c r="A31" s="12" t="inlineStr">
        <is>
          <t>Insurance</t>
        </is>
      </c>
      <c r="B31" s="34">
        <f>IFERROR(SUMIFS('Cash Activity'!$O$5:$O$254,'Cash Activity'!$B$5:$B$254,"&gt;="&amp;B$4,'Cash Activity'!$B$5:$B$254,"&lt;="&amp;B$5,'Cash Activity'!$C$5:$C$254,"Outflow",'Cash Activity'!$D$5:$D$254,$A31,'Cash Activity'!$J$5:$J$254,"&lt;&gt;Canceled"),0)</f>
        <v/>
      </c>
      <c r="C31" s="34">
        <f>IFERROR(SUMIFS('Cash Activity'!$O$5:$O$254,'Cash Activity'!$B$5:$B$254,"&gt;="&amp;C$4,'Cash Activity'!$B$5:$B$254,"&lt;="&amp;C$5,'Cash Activity'!$C$5:$C$254,"Outflow",'Cash Activity'!$D$5:$D$254,$A31,'Cash Activity'!$J$5:$J$254,"&lt;&gt;Canceled"),0)</f>
        <v/>
      </c>
      <c r="D31" s="34">
        <f>IFERROR(SUMIFS('Cash Activity'!$O$5:$O$254,'Cash Activity'!$B$5:$B$254,"&gt;="&amp;D$4,'Cash Activity'!$B$5:$B$254,"&lt;="&amp;D$5,'Cash Activity'!$C$5:$C$254,"Outflow",'Cash Activity'!$D$5:$D$254,$A31,'Cash Activity'!$J$5:$J$254,"&lt;&gt;Canceled"),0)</f>
        <v/>
      </c>
      <c r="E31" s="34">
        <f>IFERROR(SUMIFS('Cash Activity'!$O$5:$O$254,'Cash Activity'!$B$5:$B$254,"&gt;="&amp;E$4,'Cash Activity'!$B$5:$B$254,"&lt;="&amp;E$5,'Cash Activity'!$C$5:$C$254,"Outflow",'Cash Activity'!$D$5:$D$254,$A31,'Cash Activity'!$J$5:$J$254,"&lt;&gt;Canceled"),0)</f>
        <v/>
      </c>
      <c r="F31" s="34">
        <f>IFERROR(SUMIFS('Cash Activity'!$O$5:$O$254,'Cash Activity'!$B$5:$B$254,"&gt;="&amp;F$4,'Cash Activity'!$B$5:$B$254,"&lt;="&amp;F$5,'Cash Activity'!$C$5:$C$254,"Outflow",'Cash Activity'!$D$5:$D$254,$A31,'Cash Activity'!$J$5:$J$254,"&lt;&gt;Canceled"),0)</f>
        <v/>
      </c>
      <c r="G31" s="34">
        <f>IFERROR(SUMIFS('Cash Activity'!$O$5:$O$254,'Cash Activity'!$B$5:$B$254,"&gt;="&amp;G$4,'Cash Activity'!$B$5:$B$254,"&lt;="&amp;G$5,'Cash Activity'!$C$5:$C$254,"Outflow",'Cash Activity'!$D$5:$D$254,$A31,'Cash Activity'!$J$5:$J$254,"&lt;&gt;Canceled"),0)</f>
        <v/>
      </c>
      <c r="H31" s="34">
        <f>IFERROR(SUMIFS('Cash Activity'!$O$5:$O$254,'Cash Activity'!$B$5:$B$254,"&gt;="&amp;H$4,'Cash Activity'!$B$5:$B$254,"&lt;="&amp;H$5,'Cash Activity'!$C$5:$C$254,"Outflow",'Cash Activity'!$D$5:$D$254,$A31,'Cash Activity'!$J$5:$J$254,"&lt;&gt;Canceled"),0)</f>
        <v/>
      </c>
      <c r="I31" s="34">
        <f>IFERROR(SUMIFS('Cash Activity'!$O$5:$O$254,'Cash Activity'!$B$5:$B$254,"&gt;="&amp;I$4,'Cash Activity'!$B$5:$B$254,"&lt;="&amp;I$5,'Cash Activity'!$C$5:$C$254,"Outflow",'Cash Activity'!$D$5:$D$254,$A31,'Cash Activity'!$J$5:$J$254,"&lt;&gt;Canceled"),0)</f>
        <v/>
      </c>
      <c r="J31" s="34">
        <f>IFERROR(SUMIFS('Cash Activity'!$O$5:$O$254,'Cash Activity'!$B$5:$B$254,"&gt;="&amp;J$4,'Cash Activity'!$B$5:$B$254,"&lt;="&amp;J$5,'Cash Activity'!$C$5:$C$254,"Outflow",'Cash Activity'!$D$5:$D$254,$A31,'Cash Activity'!$J$5:$J$254,"&lt;&gt;Canceled"),0)</f>
        <v/>
      </c>
      <c r="K31" s="34">
        <f>IFERROR(SUMIFS('Cash Activity'!$O$5:$O$254,'Cash Activity'!$B$5:$B$254,"&gt;="&amp;K$4,'Cash Activity'!$B$5:$B$254,"&lt;="&amp;K$5,'Cash Activity'!$C$5:$C$254,"Outflow",'Cash Activity'!$D$5:$D$254,$A31,'Cash Activity'!$J$5:$J$254,"&lt;&gt;Canceled"),0)</f>
        <v/>
      </c>
      <c r="L31" s="34">
        <f>IFERROR(SUMIFS('Cash Activity'!$O$5:$O$254,'Cash Activity'!$B$5:$B$254,"&gt;="&amp;L$4,'Cash Activity'!$B$5:$B$254,"&lt;="&amp;L$5,'Cash Activity'!$C$5:$C$254,"Outflow",'Cash Activity'!$D$5:$D$254,$A31,'Cash Activity'!$J$5:$J$254,"&lt;&gt;Canceled"),0)</f>
        <v/>
      </c>
      <c r="M31" s="34">
        <f>IFERROR(SUMIFS('Cash Activity'!$O$5:$O$254,'Cash Activity'!$B$5:$B$254,"&gt;="&amp;M$4,'Cash Activity'!$B$5:$B$254,"&lt;="&amp;M$5,'Cash Activity'!$C$5:$C$254,"Outflow",'Cash Activity'!$D$5:$D$254,$A31,'Cash Activity'!$J$5:$J$254,"&lt;&gt;Canceled"),0)</f>
        <v/>
      </c>
      <c r="N31" s="34">
        <f>IFERROR(SUMIFS('Cash Activity'!$O$5:$O$254,'Cash Activity'!$B$5:$B$254,"&gt;="&amp;N$4,'Cash Activity'!$B$5:$B$254,"&lt;="&amp;N$5,'Cash Activity'!$C$5:$C$254,"Outflow",'Cash Activity'!$D$5:$D$254,$A31,'Cash Activity'!$J$5:$J$254,"&lt;&gt;Canceled"),0)</f>
        <v/>
      </c>
    </row>
    <row r="32">
      <c r="A32" s="12" t="inlineStr">
        <is>
          <t>Property Taxes</t>
        </is>
      </c>
      <c r="B32" s="34">
        <f>IFERROR(SUMIFS('Cash Activity'!$O$5:$O$254,'Cash Activity'!$B$5:$B$254,"&gt;="&amp;B$4,'Cash Activity'!$B$5:$B$254,"&lt;="&amp;B$5,'Cash Activity'!$C$5:$C$254,"Outflow",'Cash Activity'!$D$5:$D$254,$A32,'Cash Activity'!$J$5:$J$254,"&lt;&gt;Canceled"),0)</f>
        <v/>
      </c>
      <c r="C32" s="34">
        <f>IFERROR(SUMIFS('Cash Activity'!$O$5:$O$254,'Cash Activity'!$B$5:$B$254,"&gt;="&amp;C$4,'Cash Activity'!$B$5:$B$254,"&lt;="&amp;C$5,'Cash Activity'!$C$5:$C$254,"Outflow",'Cash Activity'!$D$5:$D$254,$A32,'Cash Activity'!$J$5:$J$254,"&lt;&gt;Canceled"),0)</f>
        <v/>
      </c>
      <c r="D32" s="34">
        <f>IFERROR(SUMIFS('Cash Activity'!$O$5:$O$254,'Cash Activity'!$B$5:$B$254,"&gt;="&amp;D$4,'Cash Activity'!$B$5:$B$254,"&lt;="&amp;D$5,'Cash Activity'!$C$5:$C$254,"Outflow",'Cash Activity'!$D$5:$D$254,$A32,'Cash Activity'!$J$5:$J$254,"&lt;&gt;Canceled"),0)</f>
        <v/>
      </c>
      <c r="E32" s="34">
        <f>IFERROR(SUMIFS('Cash Activity'!$O$5:$O$254,'Cash Activity'!$B$5:$B$254,"&gt;="&amp;E$4,'Cash Activity'!$B$5:$B$254,"&lt;="&amp;E$5,'Cash Activity'!$C$5:$C$254,"Outflow",'Cash Activity'!$D$5:$D$254,$A32,'Cash Activity'!$J$5:$J$254,"&lt;&gt;Canceled"),0)</f>
        <v/>
      </c>
      <c r="F32" s="34">
        <f>IFERROR(SUMIFS('Cash Activity'!$O$5:$O$254,'Cash Activity'!$B$5:$B$254,"&gt;="&amp;F$4,'Cash Activity'!$B$5:$B$254,"&lt;="&amp;F$5,'Cash Activity'!$C$5:$C$254,"Outflow",'Cash Activity'!$D$5:$D$254,$A32,'Cash Activity'!$J$5:$J$254,"&lt;&gt;Canceled"),0)</f>
        <v/>
      </c>
      <c r="G32" s="34">
        <f>IFERROR(SUMIFS('Cash Activity'!$O$5:$O$254,'Cash Activity'!$B$5:$B$254,"&gt;="&amp;G$4,'Cash Activity'!$B$5:$B$254,"&lt;="&amp;G$5,'Cash Activity'!$C$5:$C$254,"Outflow",'Cash Activity'!$D$5:$D$254,$A32,'Cash Activity'!$J$5:$J$254,"&lt;&gt;Canceled"),0)</f>
        <v/>
      </c>
      <c r="H32" s="34">
        <f>IFERROR(SUMIFS('Cash Activity'!$O$5:$O$254,'Cash Activity'!$B$5:$B$254,"&gt;="&amp;H$4,'Cash Activity'!$B$5:$B$254,"&lt;="&amp;H$5,'Cash Activity'!$C$5:$C$254,"Outflow",'Cash Activity'!$D$5:$D$254,$A32,'Cash Activity'!$J$5:$J$254,"&lt;&gt;Canceled"),0)</f>
        <v/>
      </c>
      <c r="I32" s="34">
        <f>IFERROR(SUMIFS('Cash Activity'!$O$5:$O$254,'Cash Activity'!$B$5:$B$254,"&gt;="&amp;I$4,'Cash Activity'!$B$5:$B$254,"&lt;="&amp;I$5,'Cash Activity'!$C$5:$C$254,"Outflow",'Cash Activity'!$D$5:$D$254,$A32,'Cash Activity'!$J$5:$J$254,"&lt;&gt;Canceled"),0)</f>
        <v/>
      </c>
      <c r="J32" s="34">
        <f>IFERROR(SUMIFS('Cash Activity'!$O$5:$O$254,'Cash Activity'!$B$5:$B$254,"&gt;="&amp;J$4,'Cash Activity'!$B$5:$B$254,"&lt;="&amp;J$5,'Cash Activity'!$C$5:$C$254,"Outflow",'Cash Activity'!$D$5:$D$254,$A32,'Cash Activity'!$J$5:$J$254,"&lt;&gt;Canceled"),0)</f>
        <v/>
      </c>
      <c r="K32" s="34">
        <f>IFERROR(SUMIFS('Cash Activity'!$O$5:$O$254,'Cash Activity'!$B$5:$B$254,"&gt;="&amp;K$4,'Cash Activity'!$B$5:$B$254,"&lt;="&amp;K$5,'Cash Activity'!$C$5:$C$254,"Outflow",'Cash Activity'!$D$5:$D$254,$A32,'Cash Activity'!$J$5:$J$254,"&lt;&gt;Canceled"),0)</f>
        <v/>
      </c>
      <c r="L32" s="34">
        <f>IFERROR(SUMIFS('Cash Activity'!$O$5:$O$254,'Cash Activity'!$B$5:$B$254,"&gt;="&amp;L$4,'Cash Activity'!$B$5:$B$254,"&lt;="&amp;L$5,'Cash Activity'!$C$5:$C$254,"Outflow",'Cash Activity'!$D$5:$D$254,$A32,'Cash Activity'!$J$5:$J$254,"&lt;&gt;Canceled"),0)</f>
        <v/>
      </c>
      <c r="M32" s="34">
        <f>IFERROR(SUMIFS('Cash Activity'!$O$5:$O$254,'Cash Activity'!$B$5:$B$254,"&gt;="&amp;M$4,'Cash Activity'!$B$5:$B$254,"&lt;="&amp;M$5,'Cash Activity'!$C$5:$C$254,"Outflow",'Cash Activity'!$D$5:$D$254,$A32,'Cash Activity'!$J$5:$J$254,"&lt;&gt;Canceled"),0)</f>
        <v/>
      </c>
      <c r="N32" s="34">
        <f>IFERROR(SUMIFS('Cash Activity'!$O$5:$O$254,'Cash Activity'!$B$5:$B$254,"&gt;="&amp;N$4,'Cash Activity'!$B$5:$B$254,"&lt;="&amp;N$5,'Cash Activity'!$C$5:$C$254,"Outflow",'Cash Activity'!$D$5:$D$254,$A32,'Cash Activity'!$J$5:$J$254,"&lt;&gt;Canceled"),0)</f>
        <v/>
      </c>
    </row>
    <row r="33">
      <c r="A33" s="12" t="inlineStr">
        <is>
          <t>Marketing and Distribution</t>
        </is>
      </c>
      <c r="B33" s="34">
        <f>IFERROR(SUMIFS('Cash Activity'!$O$5:$O$254,'Cash Activity'!$B$5:$B$254,"&gt;="&amp;B$4,'Cash Activity'!$B$5:$B$254,"&lt;="&amp;B$5,'Cash Activity'!$C$5:$C$254,"Outflow",'Cash Activity'!$D$5:$D$254,$A33,'Cash Activity'!$J$5:$J$254,"&lt;&gt;Canceled"),0)</f>
        <v/>
      </c>
      <c r="C33" s="34">
        <f>IFERROR(SUMIFS('Cash Activity'!$O$5:$O$254,'Cash Activity'!$B$5:$B$254,"&gt;="&amp;C$4,'Cash Activity'!$B$5:$B$254,"&lt;="&amp;C$5,'Cash Activity'!$C$5:$C$254,"Outflow",'Cash Activity'!$D$5:$D$254,$A33,'Cash Activity'!$J$5:$J$254,"&lt;&gt;Canceled"),0)</f>
        <v/>
      </c>
      <c r="D33" s="34">
        <f>IFERROR(SUMIFS('Cash Activity'!$O$5:$O$254,'Cash Activity'!$B$5:$B$254,"&gt;="&amp;D$4,'Cash Activity'!$B$5:$B$254,"&lt;="&amp;D$5,'Cash Activity'!$C$5:$C$254,"Outflow",'Cash Activity'!$D$5:$D$254,$A33,'Cash Activity'!$J$5:$J$254,"&lt;&gt;Canceled"),0)</f>
        <v/>
      </c>
      <c r="E33" s="34">
        <f>IFERROR(SUMIFS('Cash Activity'!$O$5:$O$254,'Cash Activity'!$B$5:$B$254,"&gt;="&amp;E$4,'Cash Activity'!$B$5:$B$254,"&lt;="&amp;E$5,'Cash Activity'!$C$5:$C$254,"Outflow",'Cash Activity'!$D$5:$D$254,$A33,'Cash Activity'!$J$5:$J$254,"&lt;&gt;Canceled"),0)</f>
        <v/>
      </c>
      <c r="F33" s="34">
        <f>IFERROR(SUMIFS('Cash Activity'!$O$5:$O$254,'Cash Activity'!$B$5:$B$254,"&gt;="&amp;F$4,'Cash Activity'!$B$5:$B$254,"&lt;="&amp;F$5,'Cash Activity'!$C$5:$C$254,"Outflow",'Cash Activity'!$D$5:$D$254,$A33,'Cash Activity'!$J$5:$J$254,"&lt;&gt;Canceled"),0)</f>
        <v/>
      </c>
      <c r="G33" s="34">
        <f>IFERROR(SUMIFS('Cash Activity'!$O$5:$O$254,'Cash Activity'!$B$5:$B$254,"&gt;="&amp;G$4,'Cash Activity'!$B$5:$B$254,"&lt;="&amp;G$5,'Cash Activity'!$C$5:$C$254,"Outflow",'Cash Activity'!$D$5:$D$254,$A33,'Cash Activity'!$J$5:$J$254,"&lt;&gt;Canceled"),0)</f>
        <v/>
      </c>
      <c r="H33" s="34">
        <f>IFERROR(SUMIFS('Cash Activity'!$O$5:$O$254,'Cash Activity'!$B$5:$B$254,"&gt;="&amp;H$4,'Cash Activity'!$B$5:$B$254,"&lt;="&amp;H$5,'Cash Activity'!$C$5:$C$254,"Outflow",'Cash Activity'!$D$5:$D$254,$A33,'Cash Activity'!$J$5:$J$254,"&lt;&gt;Canceled"),0)</f>
        <v/>
      </c>
      <c r="I33" s="34">
        <f>IFERROR(SUMIFS('Cash Activity'!$O$5:$O$254,'Cash Activity'!$B$5:$B$254,"&gt;="&amp;I$4,'Cash Activity'!$B$5:$B$254,"&lt;="&amp;I$5,'Cash Activity'!$C$5:$C$254,"Outflow",'Cash Activity'!$D$5:$D$254,$A33,'Cash Activity'!$J$5:$J$254,"&lt;&gt;Canceled"),0)</f>
        <v/>
      </c>
      <c r="J33" s="34">
        <f>IFERROR(SUMIFS('Cash Activity'!$O$5:$O$254,'Cash Activity'!$B$5:$B$254,"&gt;="&amp;J$4,'Cash Activity'!$B$5:$B$254,"&lt;="&amp;J$5,'Cash Activity'!$C$5:$C$254,"Outflow",'Cash Activity'!$D$5:$D$254,$A33,'Cash Activity'!$J$5:$J$254,"&lt;&gt;Canceled"),0)</f>
        <v/>
      </c>
      <c r="K33" s="34">
        <f>IFERROR(SUMIFS('Cash Activity'!$O$5:$O$254,'Cash Activity'!$B$5:$B$254,"&gt;="&amp;K$4,'Cash Activity'!$B$5:$B$254,"&lt;="&amp;K$5,'Cash Activity'!$C$5:$C$254,"Outflow",'Cash Activity'!$D$5:$D$254,$A33,'Cash Activity'!$J$5:$J$254,"&lt;&gt;Canceled"),0)</f>
        <v/>
      </c>
      <c r="L33" s="34">
        <f>IFERROR(SUMIFS('Cash Activity'!$O$5:$O$254,'Cash Activity'!$B$5:$B$254,"&gt;="&amp;L$4,'Cash Activity'!$B$5:$B$254,"&lt;="&amp;L$5,'Cash Activity'!$C$5:$C$254,"Outflow",'Cash Activity'!$D$5:$D$254,$A33,'Cash Activity'!$J$5:$J$254,"&lt;&gt;Canceled"),0)</f>
        <v/>
      </c>
      <c r="M33" s="34">
        <f>IFERROR(SUMIFS('Cash Activity'!$O$5:$O$254,'Cash Activity'!$B$5:$B$254,"&gt;="&amp;M$4,'Cash Activity'!$B$5:$B$254,"&lt;="&amp;M$5,'Cash Activity'!$C$5:$C$254,"Outflow",'Cash Activity'!$D$5:$D$254,$A33,'Cash Activity'!$J$5:$J$254,"&lt;&gt;Canceled"),0)</f>
        <v/>
      </c>
      <c r="N33" s="34">
        <f>IFERROR(SUMIFS('Cash Activity'!$O$5:$O$254,'Cash Activity'!$B$5:$B$254,"&gt;="&amp;N$4,'Cash Activity'!$B$5:$B$254,"&lt;="&amp;N$5,'Cash Activity'!$C$5:$C$254,"Outflow",'Cash Activity'!$D$5:$D$254,$A33,'Cash Activity'!$J$5:$J$254,"&lt;&gt;Canceled"),0)</f>
        <v/>
      </c>
    </row>
    <row r="34">
      <c r="A34" s="12" t="inlineStr">
        <is>
          <t>OTA Commissions</t>
        </is>
      </c>
      <c r="B34" s="34">
        <f>IFERROR(SUMIFS('Cash Activity'!$O$5:$O$254,'Cash Activity'!$B$5:$B$254,"&gt;="&amp;B$4,'Cash Activity'!$B$5:$B$254,"&lt;="&amp;B$5,'Cash Activity'!$C$5:$C$254,"Outflow",'Cash Activity'!$D$5:$D$254,$A34,'Cash Activity'!$J$5:$J$254,"&lt;&gt;Canceled"),0)</f>
        <v/>
      </c>
      <c r="C34" s="34">
        <f>IFERROR(SUMIFS('Cash Activity'!$O$5:$O$254,'Cash Activity'!$B$5:$B$254,"&gt;="&amp;C$4,'Cash Activity'!$B$5:$B$254,"&lt;="&amp;C$5,'Cash Activity'!$C$5:$C$254,"Outflow",'Cash Activity'!$D$5:$D$254,$A34,'Cash Activity'!$J$5:$J$254,"&lt;&gt;Canceled"),0)</f>
        <v/>
      </c>
      <c r="D34" s="34">
        <f>IFERROR(SUMIFS('Cash Activity'!$O$5:$O$254,'Cash Activity'!$B$5:$B$254,"&gt;="&amp;D$4,'Cash Activity'!$B$5:$B$254,"&lt;="&amp;D$5,'Cash Activity'!$C$5:$C$254,"Outflow",'Cash Activity'!$D$5:$D$254,$A34,'Cash Activity'!$J$5:$J$254,"&lt;&gt;Canceled"),0)</f>
        <v/>
      </c>
      <c r="E34" s="34">
        <f>IFERROR(SUMIFS('Cash Activity'!$O$5:$O$254,'Cash Activity'!$B$5:$B$254,"&gt;="&amp;E$4,'Cash Activity'!$B$5:$B$254,"&lt;="&amp;E$5,'Cash Activity'!$C$5:$C$254,"Outflow",'Cash Activity'!$D$5:$D$254,$A34,'Cash Activity'!$J$5:$J$254,"&lt;&gt;Canceled"),0)</f>
        <v/>
      </c>
      <c r="F34" s="34">
        <f>IFERROR(SUMIFS('Cash Activity'!$O$5:$O$254,'Cash Activity'!$B$5:$B$254,"&gt;="&amp;F$4,'Cash Activity'!$B$5:$B$254,"&lt;="&amp;F$5,'Cash Activity'!$C$5:$C$254,"Outflow",'Cash Activity'!$D$5:$D$254,$A34,'Cash Activity'!$J$5:$J$254,"&lt;&gt;Canceled"),0)</f>
        <v/>
      </c>
      <c r="G34" s="34">
        <f>IFERROR(SUMIFS('Cash Activity'!$O$5:$O$254,'Cash Activity'!$B$5:$B$254,"&gt;="&amp;G$4,'Cash Activity'!$B$5:$B$254,"&lt;="&amp;G$5,'Cash Activity'!$C$5:$C$254,"Outflow",'Cash Activity'!$D$5:$D$254,$A34,'Cash Activity'!$J$5:$J$254,"&lt;&gt;Canceled"),0)</f>
        <v/>
      </c>
      <c r="H34" s="34">
        <f>IFERROR(SUMIFS('Cash Activity'!$O$5:$O$254,'Cash Activity'!$B$5:$B$254,"&gt;="&amp;H$4,'Cash Activity'!$B$5:$B$254,"&lt;="&amp;H$5,'Cash Activity'!$C$5:$C$254,"Outflow",'Cash Activity'!$D$5:$D$254,$A34,'Cash Activity'!$J$5:$J$254,"&lt;&gt;Canceled"),0)</f>
        <v/>
      </c>
      <c r="I34" s="34">
        <f>IFERROR(SUMIFS('Cash Activity'!$O$5:$O$254,'Cash Activity'!$B$5:$B$254,"&gt;="&amp;I$4,'Cash Activity'!$B$5:$B$254,"&lt;="&amp;I$5,'Cash Activity'!$C$5:$C$254,"Outflow",'Cash Activity'!$D$5:$D$254,$A34,'Cash Activity'!$J$5:$J$254,"&lt;&gt;Canceled"),0)</f>
        <v/>
      </c>
      <c r="J34" s="34">
        <f>IFERROR(SUMIFS('Cash Activity'!$O$5:$O$254,'Cash Activity'!$B$5:$B$254,"&gt;="&amp;J$4,'Cash Activity'!$B$5:$B$254,"&lt;="&amp;J$5,'Cash Activity'!$C$5:$C$254,"Outflow",'Cash Activity'!$D$5:$D$254,$A34,'Cash Activity'!$J$5:$J$254,"&lt;&gt;Canceled"),0)</f>
        <v/>
      </c>
      <c r="K34" s="34">
        <f>IFERROR(SUMIFS('Cash Activity'!$O$5:$O$254,'Cash Activity'!$B$5:$B$254,"&gt;="&amp;K$4,'Cash Activity'!$B$5:$B$254,"&lt;="&amp;K$5,'Cash Activity'!$C$5:$C$254,"Outflow",'Cash Activity'!$D$5:$D$254,$A34,'Cash Activity'!$J$5:$J$254,"&lt;&gt;Canceled"),0)</f>
        <v/>
      </c>
      <c r="L34" s="34">
        <f>IFERROR(SUMIFS('Cash Activity'!$O$5:$O$254,'Cash Activity'!$B$5:$B$254,"&gt;="&amp;L$4,'Cash Activity'!$B$5:$B$254,"&lt;="&amp;L$5,'Cash Activity'!$C$5:$C$254,"Outflow",'Cash Activity'!$D$5:$D$254,$A34,'Cash Activity'!$J$5:$J$254,"&lt;&gt;Canceled"),0)</f>
        <v/>
      </c>
      <c r="M34" s="34">
        <f>IFERROR(SUMIFS('Cash Activity'!$O$5:$O$254,'Cash Activity'!$B$5:$B$254,"&gt;="&amp;M$4,'Cash Activity'!$B$5:$B$254,"&lt;="&amp;M$5,'Cash Activity'!$C$5:$C$254,"Outflow",'Cash Activity'!$D$5:$D$254,$A34,'Cash Activity'!$J$5:$J$254,"&lt;&gt;Canceled"),0)</f>
        <v/>
      </c>
      <c r="N34" s="34">
        <f>IFERROR(SUMIFS('Cash Activity'!$O$5:$O$254,'Cash Activity'!$B$5:$B$254,"&gt;="&amp;N$4,'Cash Activity'!$B$5:$B$254,"&lt;="&amp;N$5,'Cash Activity'!$C$5:$C$254,"Outflow",'Cash Activity'!$D$5:$D$254,$A34,'Cash Activity'!$J$5:$J$254,"&lt;&gt;Canceled"),0)</f>
        <v/>
      </c>
    </row>
    <row r="35">
      <c r="A35" s="12" t="inlineStr">
        <is>
          <t>Merchant Processing Fees</t>
        </is>
      </c>
      <c r="B35" s="34">
        <f>IFERROR(SUMIFS('Cash Activity'!$O$5:$O$254,'Cash Activity'!$B$5:$B$254,"&gt;="&amp;B$4,'Cash Activity'!$B$5:$B$254,"&lt;="&amp;B$5,'Cash Activity'!$C$5:$C$254,"Outflow",'Cash Activity'!$D$5:$D$254,$A35,'Cash Activity'!$J$5:$J$254,"&lt;&gt;Canceled"),0)</f>
        <v/>
      </c>
      <c r="C35" s="34">
        <f>IFERROR(SUMIFS('Cash Activity'!$O$5:$O$254,'Cash Activity'!$B$5:$B$254,"&gt;="&amp;C$4,'Cash Activity'!$B$5:$B$254,"&lt;="&amp;C$5,'Cash Activity'!$C$5:$C$254,"Outflow",'Cash Activity'!$D$5:$D$254,$A35,'Cash Activity'!$J$5:$J$254,"&lt;&gt;Canceled"),0)</f>
        <v/>
      </c>
      <c r="D35" s="34">
        <f>IFERROR(SUMIFS('Cash Activity'!$O$5:$O$254,'Cash Activity'!$B$5:$B$254,"&gt;="&amp;D$4,'Cash Activity'!$B$5:$B$254,"&lt;="&amp;D$5,'Cash Activity'!$C$5:$C$254,"Outflow",'Cash Activity'!$D$5:$D$254,$A35,'Cash Activity'!$J$5:$J$254,"&lt;&gt;Canceled"),0)</f>
        <v/>
      </c>
      <c r="E35" s="34">
        <f>IFERROR(SUMIFS('Cash Activity'!$O$5:$O$254,'Cash Activity'!$B$5:$B$254,"&gt;="&amp;E$4,'Cash Activity'!$B$5:$B$254,"&lt;="&amp;E$5,'Cash Activity'!$C$5:$C$254,"Outflow",'Cash Activity'!$D$5:$D$254,$A35,'Cash Activity'!$J$5:$J$254,"&lt;&gt;Canceled"),0)</f>
        <v/>
      </c>
      <c r="F35" s="34">
        <f>IFERROR(SUMIFS('Cash Activity'!$O$5:$O$254,'Cash Activity'!$B$5:$B$254,"&gt;="&amp;F$4,'Cash Activity'!$B$5:$B$254,"&lt;="&amp;F$5,'Cash Activity'!$C$5:$C$254,"Outflow",'Cash Activity'!$D$5:$D$254,$A35,'Cash Activity'!$J$5:$J$254,"&lt;&gt;Canceled"),0)</f>
        <v/>
      </c>
      <c r="G35" s="34">
        <f>IFERROR(SUMIFS('Cash Activity'!$O$5:$O$254,'Cash Activity'!$B$5:$B$254,"&gt;="&amp;G$4,'Cash Activity'!$B$5:$B$254,"&lt;="&amp;G$5,'Cash Activity'!$C$5:$C$254,"Outflow",'Cash Activity'!$D$5:$D$254,$A35,'Cash Activity'!$J$5:$J$254,"&lt;&gt;Canceled"),0)</f>
        <v/>
      </c>
      <c r="H35" s="34">
        <f>IFERROR(SUMIFS('Cash Activity'!$O$5:$O$254,'Cash Activity'!$B$5:$B$254,"&gt;="&amp;H$4,'Cash Activity'!$B$5:$B$254,"&lt;="&amp;H$5,'Cash Activity'!$C$5:$C$254,"Outflow",'Cash Activity'!$D$5:$D$254,$A35,'Cash Activity'!$J$5:$J$254,"&lt;&gt;Canceled"),0)</f>
        <v/>
      </c>
      <c r="I35" s="34">
        <f>IFERROR(SUMIFS('Cash Activity'!$O$5:$O$254,'Cash Activity'!$B$5:$B$254,"&gt;="&amp;I$4,'Cash Activity'!$B$5:$B$254,"&lt;="&amp;I$5,'Cash Activity'!$C$5:$C$254,"Outflow",'Cash Activity'!$D$5:$D$254,$A35,'Cash Activity'!$J$5:$J$254,"&lt;&gt;Canceled"),0)</f>
        <v/>
      </c>
      <c r="J35" s="34">
        <f>IFERROR(SUMIFS('Cash Activity'!$O$5:$O$254,'Cash Activity'!$B$5:$B$254,"&gt;="&amp;J$4,'Cash Activity'!$B$5:$B$254,"&lt;="&amp;J$5,'Cash Activity'!$C$5:$C$254,"Outflow",'Cash Activity'!$D$5:$D$254,$A35,'Cash Activity'!$J$5:$J$254,"&lt;&gt;Canceled"),0)</f>
        <v/>
      </c>
      <c r="K35" s="34">
        <f>IFERROR(SUMIFS('Cash Activity'!$O$5:$O$254,'Cash Activity'!$B$5:$B$254,"&gt;="&amp;K$4,'Cash Activity'!$B$5:$B$254,"&lt;="&amp;K$5,'Cash Activity'!$C$5:$C$254,"Outflow",'Cash Activity'!$D$5:$D$254,$A35,'Cash Activity'!$J$5:$J$254,"&lt;&gt;Canceled"),0)</f>
        <v/>
      </c>
      <c r="L35" s="34">
        <f>IFERROR(SUMIFS('Cash Activity'!$O$5:$O$254,'Cash Activity'!$B$5:$B$254,"&gt;="&amp;L$4,'Cash Activity'!$B$5:$B$254,"&lt;="&amp;L$5,'Cash Activity'!$C$5:$C$254,"Outflow",'Cash Activity'!$D$5:$D$254,$A35,'Cash Activity'!$J$5:$J$254,"&lt;&gt;Canceled"),0)</f>
        <v/>
      </c>
      <c r="M35" s="34">
        <f>IFERROR(SUMIFS('Cash Activity'!$O$5:$O$254,'Cash Activity'!$B$5:$B$254,"&gt;="&amp;M$4,'Cash Activity'!$B$5:$B$254,"&lt;="&amp;M$5,'Cash Activity'!$C$5:$C$254,"Outflow",'Cash Activity'!$D$5:$D$254,$A35,'Cash Activity'!$J$5:$J$254,"&lt;&gt;Canceled"),0)</f>
        <v/>
      </c>
      <c r="N35" s="34">
        <f>IFERROR(SUMIFS('Cash Activity'!$O$5:$O$254,'Cash Activity'!$B$5:$B$254,"&gt;="&amp;N$4,'Cash Activity'!$B$5:$B$254,"&lt;="&amp;N$5,'Cash Activity'!$C$5:$C$254,"Outflow",'Cash Activity'!$D$5:$D$254,$A35,'Cash Activity'!$J$5:$J$254,"&lt;&gt;Canceled"),0)</f>
        <v/>
      </c>
    </row>
    <row r="36">
      <c r="A36" s="12" t="inlineStr">
        <is>
          <t>Rent or Ground Lease</t>
        </is>
      </c>
      <c r="B36" s="34">
        <f>IFERROR(SUMIFS('Cash Activity'!$O$5:$O$254,'Cash Activity'!$B$5:$B$254,"&gt;="&amp;B$4,'Cash Activity'!$B$5:$B$254,"&lt;="&amp;B$5,'Cash Activity'!$C$5:$C$254,"Outflow",'Cash Activity'!$D$5:$D$254,$A36,'Cash Activity'!$J$5:$J$254,"&lt;&gt;Canceled"),0)</f>
        <v/>
      </c>
      <c r="C36" s="34">
        <f>IFERROR(SUMIFS('Cash Activity'!$O$5:$O$254,'Cash Activity'!$B$5:$B$254,"&gt;="&amp;C$4,'Cash Activity'!$B$5:$B$254,"&lt;="&amp;C$5,'Cash Activity'!$C$5:$C$254,"Outflow",'Cash Activity'!$D$5:$D$254,$A36,'Cash Activity'!$J$5:$J$254,"&lt;&gt;Canceled"),0)</f>
        <v/>
      </c>
      <c r="D36" s="34">
        <f>IFERROR(SUMIFS('Cash Activity'!$O$5:$O$254,'Cash Activity'!$B$5:$B$254,"&gt;="&amp;D$4,'Cash Activity'!$B$5:$B$254,"&lt;="&amp;D$5,'Cash Activity'!$C$5:$C$254,"Outflow",'Cash Activity'!$D$5:$D$254,$A36,'Cash Activity'!$J$5:$J$254,"&lt;&gt;Canceled"),0)</f>
        <v/>
      </c>
      <c r="E36" s="34">
        <f>IFERROR(SUMIFS('Cash Activity'!$O$5:$O$254,'Cash Activity'!$B$5:$B$254,"&gt;="&amp;E$4,'Cash Activity'!$B$5:$B$254,"&lt;="&amp;E$5,'Cash Activity'!$C$5:$C$254,"Outflow",'Cash Activity'!$D$5:$D$254,$A36,'Cash Activity'!$J$5:$J$254,"&lt;&gt;Canceled"),0)</f>
        <v/>
      </c>
      <c r="F36" s="34">
        <f>IFERROR(SUMIFS('Cash Activity'!$O$5:$O$254,'Cash Activity'!$B$5:$B$254,"&gt;="&amp;F$4,'Cash Activity'!$B$5:$B$254,"&lt;="&amp;F$5,'Cash Activity'!$C$5:$C$254,"Outflow",'Cash Activity'!$D$5:$D$254,$A36,'Cash Activity'!$J$5:$J$254,"&lt;&gt;Canceled"),0)</f>
        <v/>
      </c>
      <c r="G36" s="34">
        <f>IFERROR(SUMIFS('Cash Activity'!$O$5:$O$254,'Cash Activity'!$B$5:$B$254,"&gt;="&amp;G$4,'Cash Activity'!$B$5:$B$254,"&lt;="&amp;G$5,'Cash Activity'!$C$5:$C$254,"Outflow",'Cash Activity'!$D$5:$D$254,$A36,'Cash Activity'!$J$5:$J$254,"&lt;&gt;Canceled"),0)</f>
        <v/>
      </c>
      <c r="H36" s="34">
        <f>IFERROR(SUMIFS('Cash Activity'!$O$5:$O$254,'Cash Activity'!$B$5:$B$254,"&gt;="&amp;H$4,'Cash Activity'!$B$5:$B$254,"&lt;="&amp;H$5,'Cash Activity'!$C$5:$C$254,"Outflow",'Cash Activity'!$D$5:$D$254,$A36,'Cash Activity'!$J$5:$J$254,"&lt;&gt;Canceled"),0)</f>
        <v/>
      </c>
      <c r="I36" s="34">
        <f>IFERROR(SUMIFS('Cash Activity'!$O$5:$O$254,'Cash Activity'!$B$5:$B$254,"&gt;="&amp;I$4,'Cash Activity'!$B$5:$B$254,"&lt;="&amp;I$5,'Cash Activity'!$C$5:$C$254,"Outflow",'Cash Activity'!$D$5:$D$254,$A36,'Cash Activity'!$J$5:$J$254,"&lt;&gt;Canceled"),0)</f>
        <v/>
      </c>
      <c r="J36" s="34">
        <f>IFERROR(SUMIFS('Cash Activity'!$O$5:$O$254,'Cash Activity'!$B$5:$B$254,"&gt;="&amp;J$4,'Cash Activity'!$B$5:$B$254,"&lt;="&amp;J$5,'Cash Activity'!$C$5:$C$254,"Outflow",'Cash Activity'!$D$5:$D$254,$A36,'Cash Activity'!$J$5:$J$254,"&lt;&gt;Canceled"),0)</f>
        <v/>
      </c>
      <c r="K36" s="34">
        <f>IFERROR(SUMIFS('Cash Activity'!$O$5:$O$254,'Cash Activity'!$B$5:$B$254,"&gt;="&amp;K$4,'Cash Activity'!$B$5:$B$254,"&lt;="&amp;K$5,'Cash Activity'!$C$5:$C$254,"Outflow",'Cash Activity'!$D$5:$D$254,$A36,'Cash Activity'!$J$5:$J$254,"&lt;&gt;Canceled"),0)</f>
        <v/>
      </c>
      <c r="L36" s="34">
        <f>IFERROR(SUMIFS('Cash Activity'!$O$5:$O$254,'Cash Activity'!$B$5:$B$254,"&gt;="&amp;L$4,'Cash Activity'!$B$5:$B$254,"&lt;="&amp;L$5,'Cash Activity'!$C$5:$C$254,"Outflow",'Cash Activity'!$D$5:$D$254,$A36,'Cash Activity'!$J$5:$J$254,"&lt;&gt;Canceled"),0)</f>
        <v/>
      </c>
      <c r="M36" s="34">
        <f>IFERROR(SUMIFS('Cash Activity'!$O$5:$O$254,'Cash Activity'!$B$5:$B$254,"&gt;="&amp;M$4,'Cash Activity'!$B$5:$B$254,"&lt;="&amp;M$5,'Cash Activity'!$C$5:$C$254,"Outflow",'Cash Activity'!$D$5:$D$254,$A36,'Cash Activity'!$J$5:$J$254,"&lt;&gt;Canceled"),0)</f>
        <v/>
      </c>
      <c r="N36" s="34">
        <f>IFERROR(SUMIFS('Cash Activity'!$O$5:$O$254,'Cash Activity'!$B$5:$B$254,"&gt;="&amp;N$4,'Cash Activity'!$B$5:$B$254,"&lt;="&amp;N$5,'Cash Activity'!$C$5:$C$254,"Outflow",'Cash Activity'!$D$5:$D$254,$A36,'Cash Activity'!$J$5:$J$254,"&lt;&gt;Canceled"),0)</f>
        <v/>
      </c>
    </row>
    <row r="37">
      <c r="A37" s="12" t="inlineStr">
        <is>
          <t>Debt Service</t>
        </is>
      </c>
      <c r="B37" s="34">
        <f>IFERROR(SUMIFS('Cash Activity'!$O$5:$O$254,'Cash Activity'!$B$5:$B$254,"&gt;="&amp;B$4,'Cash Activity'!$B$5:$B$254,"&lt;="&amp;B$5,'Cash Activity'!$C$5:$C$254,"Outflow",'Cash Activity'!$D$5:$D$254,$A37,'Cash Activity'!$J$5:$J$254,"&lt;&gt;Canceled"),0)</f>
        <v/>
      </c>
      <c r="C37" s="34">
        <f>IFERROR(SUMIFS('Cash Activity'!$O$5:$O$254,'Cash Activity'!$B$5:$B$254,"&gt;="&amp;C$4,'Cash Activity'!$B$5:$B$254,"&lt;="&amp;C$5,'Cash Activity'!$C$5:$C$254,"Outflow",'Cash Activity'!$D$5:$D$254,$A37,'Cash Activity'!$J$5:$J$254,"&lt;&gt;Canceled"),0)</f>
        <v/>
      </c>
      <c r="D37" s="34">
        <f>IFERROR(SUMIFS('Cash Activity'!$O$5:$O$254,'Cash Activity'!$B$5:$B$254,"&gt;="&amp;D$4,'Cash Activity'!$B$5:$B$254,"&lt;="&amp;D$5,'Cash Activity'!$C$5:$C$254,"Outflow",'Cash Activity'!$D$5:$D$254,$A37,'Cash Activity'!$J$5:$J$254,"&lt;&gt;Canceled"),0)</f>
        <v/>
      </c>
      <c r="E37" s="34">
        <f>IFERROR(SUMIFS('Cash Activity'!$O$5:$O$254,'Cash Activity'!$B$5:$B$254,"&gt;="&amp;E$4,'Cash Activity'!$B$5:$B$254,"&lt;="&amp;E$5,'Cash Activity'!$C$5:$C$254,"Outflow",'Cash Activity'!$D$5:$D$254,$A37,'Cash Activity'!$J$5:$J$254,"&lt;&gt;Canceled"),0)</f>
        <v/>
      </c>
      <c r="F37" s="34">
        <f>IFERROR(SUMIFS('Cash Activity'!$O$5:$O$254,'Cash Activity'!$B$5:$B$254,"&gt;="&amp;F$4,'Cash Activity'!$B$5:$B$254,"&lt;="&amp;F$5,'Cash Activity'!$C$5:$C$254,"Outflow",'Cash Activity'!$D$5:$D$254,$A37,'Cash Activity'!$J$5:$J$254,"&lt;&gt;Canceled"),0)</f>
        <v/>
      </c>
      <c r="G37" s="34">
        <f>IFERROR(SUMIFS('Cash Activity'!$O$5:$O$254,'Cash Activity'!$B$5:$B$254,"&gt;="&amp;G$4,'Cash Activity'!$B$5:$B$254,"&lt;="&amp;G$5,'Cash Activity'!$C$5:$C$254,"Outflow",'Cash Activity'!$D$5:$D$254,$A37,'Cash Activity'!$J$5:$J$254,"&lt;&gt;Canceled"),0)</f>
        <v/>
      </c>
      <c r="H37" s="34">
        <f>IFERROR(SUMIFS('Cash Activity'!$O$5:$O$254,'Cash Activity'!$B$5:$B$254,"&gt;="&amp;H$4,'Cash Activity'!$B$5:$B$254,"&lt;="&amp;H$5,'Cash Activity'!$C$5:$C$254,"Outflow",'Cash Activity'!$D$5:$D$254,$A37,'Cash Activity'!$J$5:$J$254,"&lt;&gt;Canceled"),0)</f>
        <v/>
      </c>
      <c r="I37" s="34">
        <f>IFERROR(SUMIFS('Cash Activity'!$O$5:$O$254,'Cash Activity'!$B$5:$B$254,"&gt;="&amp;I$4,'Cash Activity'!$B$5:$B$254,"&lt;="&amp;I$5,'Cash Activity'!$C$5:$C$254,"Outflow",'Cash Activity'!$D$5:$D$254,$A37,'Cash Activity'!$J$5:$J$254,"&lt;&gt;Canceled"),0)</f>
        <v/>
      </c>
      <c r="J37" s="34">
        <f>IFERROR(SUMIFS('Cash Activity'!$O$5:$O$254,'Cash Activity'!$B$5:$B$254,"&gt;="&amp;J$4,'Cash Activity'!$B$5:$B$254,"&lt;="&amp;J$5,'Cash Activity'!$C$5:$C$254,"Outflow",'Cash Activity'!$D$5:$D$254,$A37,'Cash Activity'!$J$5:$J$254,"&lt;&gt;Canceled"),0)</f>
        <v/>
      </c>
      <c r="K37" s="34">
        <f>IFERROR(SUMIFS('Cash Activity'!$O$5:$O$254,'Cash Activity'!$B$5:$B$254,"&gt;="&amp;K$4,'Cash Activity'!$B$5:$B$254,"&lt;="&amp;K$5,'Cash Activity'!$C$5:$C$254,"Outflow",'Cash Activity'!$D$5:$D$254,$A37,'Cash Activity'!$J$5:$J$254,"&lt;&gt;Canceled"),0)</f>
        <v/>
      </c>
      <c r="L37" s="34">
        <f>IFERROR(SUMIFS('Cash Activity'!$O$5:$O$254,'Cash Activity'!$B$5:$B$254,"&gt;="&amp;L$4,'Cash Activity'!$B$5:$B$254,"&lt;="&amp;L$5,'Cash Activity'!$C$5:$C$254,"Outflow",'Cash Activity'!$D$5:$D$254,$A37,'Cash Activity'!$J$5:$J$254,"&lt;&gt;Canceled"),0)</f>
        <v/>
      </c>
      <c r="M37" s="34">
        <f>IFERROR(SUMIFS('Cash Activity'!$O$5:$O$254,'Cash Activity'!$B$5:$B$254,"&gt;="&amp;M$4,'Cash Activity'!$B$5:$B$254,"&lt;="&amp;M$5,'Cash Activity'!$C$5:$C$254,"Outflow",'Cash Activity'!$D$5:$D$254,$A37,'Cash Activity'!$J$5:$J$254,"&lt;&gt;Canceled"),0)</f>
        <v/>
      </c>
      <c r="N37" s="34">
        <f>IFERROR(SUMIFS('Cash Activity'!$O$5:$O$254,'Cash Activity'!$B$5:$B$254,"&gt;="&amp;N$4,'Cash Activity'!$B$5:$B$254,"&lt;="&amp;N$5,'Cash Activity'!$C$5:$C$254,"Outflow",'Cash Activity'!$D$5:$D$254,$A37,'Cash Activity'!$J$5:$J$254,"&lt;&gt;Canceled"),0)</f>
        <v/>
      </c>
    </row>
    <row r="38">
      <c r="A38" s="12" t="inlineStr">
        <is>
          <t>Capital Expenditures</t>
        </is>
      </c>
      <c r="B38" s="34">
        <f>IFERROR(SUMIFS('Cash Activity'!$O$5:$O$254,'Cash Activity'!$B$5:$B$254,"&gt;="&amp;B$4,'Cash Activity'!$B$5:$B$254,"&lt;="&amp;B$5,'Cash Activity'!$C$5:$C$254,"Outflow",'Cash Activity'!$D$5:$D$254,$A38,'Cash Activity'!$J$5:$J$254,"&lt;&gt;Canceled"),0)</f>
        <v/>
      </c>
      <c r="C38" s="34">
        <f>IFERROR(SUMIFS('Cash Activity'!$O$5:$O$254,'Cash Activity'!$B$5:$B$254,"&gt;="&amp;C$4,'Cash Activity'!$B$5:$B$254,"&lt;="&amp;C$5,'Cash Activity'!$C$5:$C$254,"Outflow",'Cash Activity'!$D$5:$D$254,$A38,'Cash Activity'!$J$5:$J$254,"&lt;&gt;Canceled"),0)</f>
        <v/>
      </c>
      <c r="D38" s="34">
        <f>IFERROR(SUMIFS('Cash Activity'!$O$5:$O$254,'Cash Activity'!$B$5:$B$254,"&gt;="&amp;D$4,'Cash Activity'!$B$5:$B$254,"&lt;="&amp;D$5,'Cash Activity'!$C$5:$C$254,"Outflow",'Cash Activity'!$D$5:$D$254,$A38,'Cash Activity'!$J$5:$J$254,"&lt;&gt;Canceled"),0)</f>
        <v/>
      </c>
      <c r="E38" s="34">
        <f>IFERROR(SUMIFS('Cash Activity'!$O$5:$O$254,'Cash Activity'!$B$5:$B$254,"&gt;="&amp;E$4,'Cash Activity'!$B$5:$B$254,"&lt;="&amp;E$5,'Cash Activity'!$C$5:$C$254,"Outflow",'Cash Activity'!$D$5:$D$254,$A38,'Cash Activity'!$J$5:$J$254,"&lt;&gt;Canceled"),0)</f>
        <v/>
      </c>
      <c r="F38" s="34">
        <f>IFERROR(SUMIFS('Cash Activity'!$O$5:$O$254,'Cash Activity'!$B$5:$B$254,"&gt;="&amp;F$4,'Cash Activity'!$B$5:$B$254,"&lt;="&amp;F$5,'Cash Activity'!$C$5:$C$254,"Outflow",'Cash Activity'!$D$5:$D$254,$A38,'Cash Activity'!$J$5:$J$254,"&lt;&gt;Canceled"),0)</f>
        <v/>
      </c>
      <c r="G38" s="34">
        <f>IFERROR(SUMIFS('Cash Activity'!$O$5:$O$254,'Cash Activity'!$B$5:$B$254,"&gt;="&amp;G$4,'Cash Activity'!$B$5:$B$254,"&lt;="&amp;G$5,'Cash Activity'!$C$5:$C$254,"Outflow",'Cash Activity'!$D$5:$D$254,$A38,'Cash Activity'!$J$5:$J$254,"&lt;&gt;Canceled"),0)</f>
        <v/>
      </c>
      <c r="H38" s="34">
        <f>IFERROR(SUMIFS('Cash Activity'!$O$5:$O$254,'Cash Activity'!$B$5:$B$254,"&gt;="&amp;H$4,'Cash Activity'!$B$5:$B$254,"&lt;="&amp;H$5,'Cash Activity'!$C$5:$C$254,"Outflow",'Cash Activity'!$D$5:$D$254,$A38,'Cash Activity'!$J$5:$J$254,"&lt;&gt;Canceled"),0)</f>
        <v/>
      </c>
      <c r="I38" s="34">
        <f>IFERROR(SUMIFS('Cash Activity'!$O$5:$O$254,'Cash Activity'!$B$5:$B$254,"&gt;="&amp;I$4,'Cash Activity'!$B$5:$B$254,"&lt;="&amp;I$5,'Cash Activity'!$C$5:$C$254,"Outflow",'Cash Activity'!$D$5:$D$254,$A38,'Cash Activity'!$J$5:$J$254,"&lt;&gt;Canceled"),0)</f>
        <v/>
      </c>
      <c r="J38" s="34">
        <f>IFERROR(SUMIFS('Cash Activity'!$O$5:$O$254,'Cash Activity'!$B$5:$B$254,"&gt;="&amp;J$4,'Cash Activity'!$B$5:$B$254,"&lt;="&amp;J$5,'Cash Activity'!$C$5:$C$254,"Outflow",'Cash Activity'!$D$5:$D$254,$A38,'Cash Activity'!$J$5:$J$254,"&lt;&gt;Canceled"),0)</f>
        <v/>
      </c>
      <c r="K38" s="34">
        <f>IFERROR(SUMIFS('Cash Activity'!$O$5:$O$254,'Cash Activity'!$B$5:$B$254,"&gt;="&amp;K$4,'Cash Activity'!$B$5:$B$254,"&lt;="&amp;K$5,'Cash Activity'!$C$5:$C$254,"Outflow",'Cash Activity'!$D$5:$D$254,$A38,'Cash Activity'!$J$5:$J$254,"&lt;&gt;Canceled"),0)</f>
        <v/>
      </c>
      <c r="L38" s="34">
        <f>IFERROR(SUMIFS('Cash Activity'!$O$5:$O$254,'Cash Activity'!$B$5:$B$254,"&gt;="&amp;L$4,'Cash Activity'!$B$5:$B$254,"&lt;="&amp;L$5,'Cash Activity'!$C$5:$C$254,"Outflow",'Cash Activity'!$D$5:$D$254,$A38,'Cash Activity'!$J$5:$J$254,"&lt;&gt;Canceled"),0)</f>
        <v/>
      </c>
      <c r="M38" s="34">
        <f>IFERROR(SUMIFS('Cash Activity'!$O$5:$O$254,'Cash Activity'!$B$5:$B$254,"&gt;="&amp;M$4,'Cash Activity'!$B$5:$B$254,"&lt;="&amp;M$5,'Cash Activity'!$C$5:$C$254,"Outflow",'Cash Activity'!$D$5:$D$254,$A38,'Cash Activity'!$J$5:$J$254,"&lt;&gt;Canceled"),0)</f>
        <v/>
      </c>
      <c r="N38" s="34">
        <f>IFERROR(SUMIFS('Cash Activity'!$O$5:$O$254,'Cash Activity'!$B$5:$B$254,"&gt;="&amp;N$4,'Cash Activity'!$B$5:$B$254,"&lt;="&amp;N$5,'Cash Activity'!$C$5:$C$254,"Outflow",'Cash Activity'!$D$5:$D$254,$A38,'Cash Activity'!$J$5:$J$254,"&lt;&gt;Canceled"),0)</f>
        <v/>
      </c>
    </row>
    <row r="39">
      <c r="A39" s="12" t="inlineStr">
        <is>
          <t>Owner Distributions</t>
        </is>
      </c>
      <c r="B39" s="34">
        <f>IFERROR(SUMIFS('Cash Activity'!$O$5:$O$254,'Cash Activity'!$B$5:$B$254,"&gt;="&amp;B$4,'Cash Activity'!$B$5:$B$254,"&lt;="&amp;B$5,'Cash Activity'!$C$5:$C$254,"Outflow",'Cash Activity'!$D$5:$D$254,$A39,'Cash Activity'!$J$5:$J$254,"&lt;&gt;Canceled"),0)</f>
        <v/>
      </c>
      <c r="C39" s="34">
        <f>IFERROR(SUMIFS('Cash Activity'!$O$5:$O$254,'Cash Activity'!$B$5:$B$254,"&gt;="&amp;C$4,'Cash Activity'!$B$5:$B$254,"&lt;="&amp;C$5,'Cash Activity'!$C$5:$C$254,"Outflow",'Cash Activity'!$D$5:$D$254,$A39,'Cash Activity'!$J$5:$J$254,"&lt;&gt;Canceled"),0)</f>
        <v/>
      </c>
      <c r="D39" s="34">
        <f>IFERROR(SUMIFS('Cash Activity'!$O$5:$O$254,'Cash Activity'!$B$5:$B$254,"&gt;="&amp;D$4,'Cash Activity'!$B$5:$B$254,"&lt;="&amp;D$5,'Cash Activity'!$C$5:$C$254,"Outflow",'Cash Activity'!$D$5:$D$254,$A39,'Cash Activity'!$J$5:$J$254,"&lt;&gt;Canceled"),0)</f>
        <v/>
      </c>
      <c r="E39" s="34">
        <f>IFERROR(SUMIFS('Cash Activity'!$O$5:$O$254,'Cash Activity'!$B$5:$B$254,"&gt;="&amp;E$4,'Cash Activity'!$B$5:$B$254,"&lt;="&amp;E$5,'Cash Activity'!$C$5:$C$254,"Outflow",'Cash Activity'!$D$5:$D$254,$A39,'Cash Activity'!$J$5:$J$254,"&lt;&gt;Canceled"),0)</f>
        <v/>
      </c>
      <c r="F39" s="34">
        <f>IFERROR(SUMIFS('Cash Activity'!$O$5:$O$254,'Cash Activity'!$B$5:$B$254,"&gt;="&amp;F$4,'Cash Activity'!$B$5:$B$254,"&lt;="&amp;F$5,'Cash Activity'!$C$5:$C$254,"Outflow",'Cash Activity'!$D$5:$D$254,$A39,'Cash Activity'!$J$5:$J$254,"&lt;&gt;Canceled"),0)</f>
        <v/>
      </c>
      <c r="G39" s="34">
        <f>IFERROR(SUMIFS('Cash Activity'!$O$5:$O$254,'Cash Activity'!$B$5:$B$254,"&gt;="&amp;G$4,'Cash Activity'!$B$5:$B$254,"&lt;="&amp;G$5,'Cash Activity'!$C$5:$C$254,"Outflow",'Cash Activity'!$D$5:$D$254,$A39,'Cash Activity'!$J$5:$J$254,"&lt;&gt;Canceled"),0)</f>
        <v/>
      </c>
      <c r="H39" s="34">
        <f>IFERROR(SUMIFS('Cash Activity'!$O$5:$O$254,'Cash Activity'!$B$5:$B$254,"&gt;="&amp;H$4,'Cash Activity'!$B$5:$B$254,"&lt;="&amp;H$5,'Cash Activity'!$C$5:$C$254,"Outflow",'Cash Activity'!$D$5:$D$254,$A39,'Cash Activity'!$J$5:$J$254,"&lt;&gt;Canceled"),0)</f>
        <v/>
      </c>
      <c r="I39" s="34">
        <f>IFERROR(SUMIFS('Cash Activity'!$O$5:$O$254,'Cash Activity'!$B$5:$B$254,"&gt;="&amp;I$4,'Cash Activity'!$B$5:$B$254,"&lt;="&amp;I$5,'Cash Activity'!$C$5:$C$254,"Outflow",'Cash Activity'!$D$5:$D$254,$A39,'Cash Activity'!$J$5:$J$254,"&lt;&gt;Canceled"),0)</f>
        <v/>
      </c>
      <c r="J39" s="34">
        <f>IFERROR(SUMIFS('Cash Activity'!$O$5:$O$254,'Cash Activity'!$B$5:$B$254,"&gt;="&amp;J$4,'Cash Activity'!$B$5:$B$254,"&lt;="&amp;J$5,'Cash Activity'!$C$5:$C$254,"Outflow",'Cash Activity'!$D$5:$D$254,$A39,'Cash Activity'!$J$5:$J$254,"&lt;&gt;Canceled"),0)</f>
        <v/>
      </c>
      <c r="K39" s="34">
        <f>IFERROR(SUMIFS('Cash Activity'!$O$5:$O$254,'Cash Activity'!$B$5:$B$254,"&gt;="&amp;K$4,'Cash Activity'!$B$5:$B$254,"&lt;="&amp;K$5,'Cash Activity'!$C$5:$C$254,"Outflow",'Cash Activity'!$D$5:$D$254,$A39,'Cash Activity'!$J$5:$J$254,"&lt;&gt;Canceled"),0)</f>
        <v/>
      </c>
      <c r="L39" s="34">
        <f>IFERROR(SUMIFS('Cash Activity'!$O$5:$O$254,'Cash Activity'!$B$5:$B$254,"&gt;="&amp;L$4,'Cash Activity'!$B$5:$B$254,"&lt;="&amp;L$5,'Cash Activity'!$C$5:$C$254,"Outflow",'Cash Activity'!$D$5:$D$254,$A39,'Cash Activity'!$J$5:$J$254,"&lt;&gt;Canceled"),0)</f>
        <v/>
      </c>
      <c r="M39" s="34">
        <f>IFERROR(SUMIFS('Cash Activity'!$O$5:$O$254,'Cash Activity'!$B$5:$B$254,"&gt;="&amp;M$4,'Cash Activity'!$B$5:$B$254,"&lt;="&amp;M$5,'Cash Activity'!$C$5:$C$254,"Outflow",'Cash Activity'!$D$5:$D$254,$A39,'Cash Activity'!$J$5:$J$254,"&lt;&gt;Canceled"),0)</f>
        <v/>
      </c>
      <c r="N39" s="34">
        <f>IFERROR(SUMIFS('Cash Activity'!$O$5:$O$254,'Cash Activity'!$B$5:$B$254,"&gt;="&amp;N$4,'Cash Activity'!$B$5:$B$254,"&lt;="&amp;N$5,'Cash Activity'!$C$5:$C$254,"Outflow",'Cash Activity'!$D$5:$D$254,$A39,'Cash Activity'!$J$5:$J$254,"&lt;&gt;Canceled"),0)</f>
        <v/>
      </c>
    </row>
    <row r="40">
      <c r="A40" s="12" t="inlineStr">
        <is>
          <t>Other Operating Outflows</t>
        </is>
      </c>
      <c r="B40" s="34">
        <f>IFERROR(SUMIFS('Cash Activity'!$O$5:$O$254,'Cash Activity'!$B$5:$B$254,"&gt;="&amp;B$4,'Cash Activity'!$B$5:$B$254,"&lt;="&amp;B$5,'Cash Activity'!$C$5:$C$254,"Outflow",'Cash Activity'!$D$5:$D$254,$A40,'Cash Activity'!$J$5:$J$254,"&lt;&gt;Canceled"),0)</f>
        <v/>
      </c>
      <c r="C40" s="34">
        <f>IFERROR(SUMIFS('Cash Activity'!$O$5:$O$254,'Cash Activity'!$B$5:$B$254,"&gt;="&amp;C$4,'Cash Activity'!$B$5:$B$254,"&lt;="&amp;C$5,'Cash Activity'!$C$5:$C$254,"Outflow",'Cash Activity'!$D$5:$D$254,$A40,'Cash Activity'!$J$5:$J$254,"&lt;&gt;Canceled"),0)</f>
        <v/>
      </c>
      <c r="D40" s="34">
        <f>IFERROR(SUMIFS('Cash Activity'!$O$5:$O$254,'Cash Activity'!$B$5:$B$254,"&gt;="&amp;D$4,'Cash Activity'!$B$5:$B$254,"&lt;="&amp;D$5,'Cash Activity'!$C$5:$C$254,"Outflow",'Cash Activity'!$D$5:$D$254,$A40,'Cash Activity'!$J$5:$J$254,"&lt;&gt;Canceled"),0)</f>
        <v/>
      </c>
      <c r="E40" s="34">
        <f>IFERROR(SUMIFS('Cash Activity'!$O$5:$O$254,'Cash Activity'!$B$5:$B$254,"&gt;="&amp;E$4,'Cash Activity'!$B$5:$B$254,"&lt;="&amp;E$5,'Cash Activity'!$C$5:$C$254,"Outflow",'Cash Activity'!$D$5:$D$254,$A40,'Cash Activity'!$J$5:$J$254,"&lt;&gt;Canceled"),0)</f>
        <v/>
      </c>
      <c r="F40" s="34">
        <f>IFERROR(SUMIFS('Cash Activity'!$O$5:$O$254,'Cash Activity'!$B$5:$B$254,"&gt;="&amp;F$4,'Cash Activity'!$B$5:$B$254,"&lt;="&amp;F$5,'Cash Activity'!$C$5:$C$254,"Outflow",'Cash Activity'!$D$5:$D$254,$A40,'Cash Activity'!$J$5:$J$254,"&lt;&gt;Canceled"),0)</f>
        <v/>
      </c>
      <c r="G40" s="34">
        <f>IFERROR(SUMIFS('Cash Activity'!$O$5:$O$254,'Cash Activity'!$B$5:$B$254,"&gt;="&amp;G$4,'Cash Activity'!$B$5:$B$254,"&lt;="&amp;G$5,'Cash Activity'!$C$5:$C$254,"Outflow",'Cash Activity'!$D$5:$D$254,$A40,'Cash Activity'!$J$5:$J$254,"&lt;&gt;Canceled"),0)</f>
        <v/>
      </c>
      <c r="H40" s="34">
        <f>IFERROR(SUMIFS('Cash Activity'!$O$5:$O$254,'Cash Activity'!$B$5:$B$254,"&gt;="&amp;H$4,'Cash Activity'!$B$5:$B$254,"&lt;="&amp;H$5,'Cash Activity'!$C$5:$C$254,"Outflow",'Cash Activity'!$D$5:$D$254,$A40,'Cash Activity'!$J$5:$J$254,"&lt;&gt;Canceled"),0)</f>
        <v/>
      </c>
      <c r="I40" s="34">
        <f>IFERROR(SUMIFS('Cash Activity'!$O$5:$O$254,'Cash Activity'!$B$5:$B$254,"&gt;="&amp;I$4,'Cash Activity'!$B$5:$B$254,"&lt;="&amp;I$5,'Cash Activity'!$C$5:$C$254,"Outflow",'Cash Activity'!$D$5:$D$254,$A40,'Cash Activity'!$J$5:$J$254,"&lt;&gt;Canceled"),0)</f>
        <v/>
      </c>
      <c r="J40" s="34">
        <f>IFERROR(SUMIFS('Cash Activity'!$O$5:$O$254,'Cash Activity'!$B$5:$B$254,"&gt;="&amp;J$4,'Cash Activity'!$B$5:$B$254,"&lt;="&amp;J$5,'Cash Activity'!$C$5:$C$254,"Outflow",'Cash Activity'!$D$5:$D$254,$A40,'Cash Activity'!$J$5:$J$254,"&lt;&gt;Canceled"),0)</f>
        <v/>
      </c>
      <c r="K40" s="34">
        <f>IFERROR(SUMIFS('Cash Activity'!$O$5:$O$254,'Cash Activity'!$B$5:$B$254,"&gt;="&amp;K$4,'Cash Activity'!$B$5:$B$254,"&lt;="&amp;K$5,'Cash Activity'!$C$5:$C$254,"Outflow",'Cash Activity'!$D$5:$D$254,$A40,'Cash Activity'!$J$5:$J$254,"&lt;&gt;Canceled"),0)</f>
        <v/>
      </c>
      <c r="L40" s="34">
        <f>IFERROR(SUMIFS('Cash Activity'!$O$5:$O$254,'Cash Activity'!$B$5:$B$254,"&gt;="&amp;L$4,'Cash Activity'!$B$5:$B$254,"&lt;="&amp;L$5,'Cash Activity'!$C$5:$C$254,"Outflow",'Cash Activity'!$D$5:$D$254,$A40,'Cash Activity'!$J$5:$J$254,"&lt;&gt;Canceled"),0)</f>
        <v/>
      </c>
      <c r="M40" s="34">
        <f>IFERROR(SUMIFS('Cash Activity'!$O$5:$O$254,'Cash Activity'!$B$5:$B$254,"&gt;="&amp;M$4,'Cash Activity'!$B$5:$B$254,"&lt;="&amp;M$5,'Cash Activity'!$C$5:$C$254,"Outflow",'Cash Activity'!$D$5:$D$254,$A40,'Cash Activity'!$J$5:$J$254,"&lt;&gt;Canceled"),0)</f>
        <v/>
      </c>
      <c r="N40" s="34">
        <f>IFERROR(SUMIFS('Cash Activity'!$O$5:$O$254,'Cash Activity'!$B$5:$B$254,"&gt;="&amp;N$4,'Cash Activity'!$B$5:$B$254,"&lt;="&amp;N$5,'Cash Activity'!$C$5:$C$254,"Outflow",'Cash Activity'!$D$5:$D$254,$A40,'Cash Activity'!$J$5:$J$254,"&lt;&gt;Canceled"),0)</f>
        <v/>
      </c>
    </row>
    <row r="41">
      <c r="A41" s="12" t="inlineStr">
        <is>
          <t>Other Financing Outflows</t>
        </is>
      </c>
      <c r="B41" s="34">
        <f>IFERROR(SUMIFS('Cash Activity'!$O$5:$O$254,'Cash Activity'!$B$5:$B$254,"&gt;="&amp;B$4,'Cash Activity'!$B$5:$B$254,"&lt;="&amp;B$5,'Cash Activity'!$C$5:$C$254,"Outflow",'Cash Activity'!$D$5:$D$254,$A41,'Cash Activity'!$J$5:$J$254,"&lt;&gt;Canceled"),0)</f>
        <v/>
      </c>
      <c r="C41" s="34">
        <f>IFERROR(SUMIFS('Cash Activity'!$O$5:$O$254,'Cash Activity'!$B$5:$B$254,"&gt;="&amp;C$4,'Cash Activity'!$B$5:$B$254,"&lt;="&amp;C$5,'Cash Activity'!$C$5:$C$254,"Outflow",'Cash Activity'!$D$5:$D$254,$A41,'Cash Activity'!$J$5:$J$254,"&lt;&gt;Canceled"),0)</f>
        <v/>
      </c>
      <c r="D41" s="34">
        <f>IFERROR(SUMIFS('Cash Activity'!$O$5:$O$254,'Cash Activity'!$B$5:$B$254,"&gt;="&amp;D$4,'Cash Activity'!$B$5:$B$254,"&lt;="&amp;D$5,'Cash Activity'!$C$5:$C$254,"Outflow",'Cash Activity'!$D$5:$D$254,$A41,'Cash Activity'!$J$5:$J$254,"&lt;&gt;Canceled"),0)</f>
        <v/>
      </c>
      <c r="E41" s="34">
        <f>IFERROR(SUMIFS('Cash Activity'!$O$5:$O$254,'Cash Activity'!$B$5:$B$254,"&gt;="&amp;E$4,'Cash Activity'!$B$5:$B$254,"&lt;="&amp;E$5,'Cash Activity'!$C$5:$C$254,"Outflow",'Cash Activity'!$D$5:$D$254,$A41,'Cash Activity'!$J$5:$J$254,"&lt;&gt;Canceled"),0)</f>
        <v/>
      </c>
      <c r="F41" s="34">
        <f>IFERROR(SUMIFS('Cash Activity'!$O$5:$O$254,'Cash Activity'!$B$5:$B$254,"&gt;="&amp;F$4,'Cash Activity'!$B$5:$B$254,"&lt;="&amp;F$5,'Cash Activity'!$C$5:$C$254,"Outflow",'Cash Activity'!$D$5:$D$254,$A41,'Cash Activity'!$J$5:$J$254,"&lt;&gt;Canceled"),0)</f>
        <v/>
      </c>
      <c r="G41" s="34">
        <f>IFERROR(SUMIFS('Cash Activity'!$O$5:$O$254,'Cash Activity'!$B$5:$B$254,"&gt;="&amp;G$4,'Cash Activity'!$B$5:$B$254,"&lt;="&amp;G$5,'Cash Activity'!$C$5:$C$254,"Outflow",'Cash Activity'!$D$5:$D$254,$A41,'Cash Activity'!$J$5:$J$254,"&lt;&gt;Canceled"),0)</f>
        <v/>
      </c>
      <c r="H41" s="34">
        <f>IFERROR(SUMIFS('Cash Activity'!$O$5:$O$254,'Cash Activity'!$B$5:$B$254,"&gt;="&amp;H$4,'Cash Activity'!$B$5:$B$254,"&lt;="&amp;H$5,'Cash Activity'!$C$5:$C$254,"Outflow",'Cash Activity'!$D$5:$D$254,$A41,'Cash Activity'!$J$5:$J$254,"&lt;&gt;Canceled"),0)</f>
        <v/>
      </c>
      <c r="I41" s="34">
        <f>IFERROR(SUMIFS('Cash Activity'!$O$5:$O$254,'Cash Activity'!$B$5:$B$254,"&gt;="&amp;I$4,'Cash Activity'!$B$5:$B$254,"&lt;="&amp;I$5,'Cash Activity'!$C$5:$C$254,"Outflow",'Cash Activity'!$D$5:$D$254,$A41,'Cash Activity'!$J$5:$J$254,"&lt;&gt;Canceled"),0)</f>
        <v/>
      </c>
      <c r="J41" s="34">
        <f>IFERROR(SUMIFS('Cash Activity'!$O$5:$O$254,'Cash Activity'!$B$5:$B$254,"&gt;="&amp;J$4,'Cash Activity'!$B$5:$B$254,"&lt;="&amp;J$5,'Cash Activity'!$C$5:$C$254,"Outflow",'Cash Activity'!$D$5:$D$254,$A41,'Cash Activity'!$J$5:$J$254,"&lt;&gt;Canceled"),0)</f>
        <v/>
      </c>
      <c r="K41" s="34">
        <f>IFERROR(SUMIFS('Cash Activity'!$O$5:$O$254,'Cash Activity'!$B$5:$B$254,"&gt;="&amp;K$4,'Cash Activity'!$B$5:$B$254,"&lt;="&amp;K$5,'Cash Activity'!$C$5:$C$254,"Outflow",'Cash Activity'!$D$5:$D$254,$A41,'Cash Activity'!$J$5:$J$254,"&lt;&gt;Canceled"),0)</f>
        <v/>
      </c>
      <c r="L41" s="34">
        <f>IFERROR(SUMIFS('Cash Activity'!$O$5:$O$254,'Cash Activity'!$B$5:$B$254,"&gt;="&amp;L$4,'Cash Activity'!$B$5:$B$254,"&lt;="&amp;L$5,'Cash Activity'!$C$5:$C$254,"Outflow",'Cash Activity'!$D$5:$D$254,$A41,'Cash Activity'!$J$5:$J$254,"&lt;&gt;Canceled"),0)</f>
        <v/>
      </c>
      <c r="M41" s="34">
        <f>IFERROR(SUMIFS('Cash Activity'!$O$5:$O$254,'Cash Activity'!$B$5:$B$254,"&gt;="&amp;M$4,'Cash Activity'!$B$5:$B$254,"&lt;="&amp;M$5,'Cash Activity'!$C$5:$C$254,"Outflow",'Cash Activity'!$D$5:$D$254,$A41,'Cash Activity'!$J$5:$J$254,"&lt;&gt;Canceled"),0)</f>
        <v/>
      </c>
      <c r="N41" s="34">
        <f>IFERROR(SUMIFS('Cash Activity'!$O$5:$O$254,'Cash Activity'!$B$5:$B$254,"&gt;="&amp;N$4,'Cash Activity'!$B$5:$B$254,"&lt;="&amp;N$5,'Cash Activity'!$C$5:$C$254,"Outflow",'Cash Activity'!$D$5:$D$254,$A41,'Cash Activity'!$J$5:$J$254,"&lt;&gt;Canceled"),0)</f>
        <v/>
      </c>
    </row>
    <row r="42">
      <c r="A42" s="13" t="inlineStr">
        <is>
          <t>Total Cash Outflows</t>
        </is>
      </c>
      <c r="B42" s="34">
        <f>SUM(B24:B41)</f>
        <v/>
      </c>
      <c r="C42" s="34">
        <f>SUM(C24:C41)</f>
        <v/>
      </c>
      <c r="D42" s="34">
        <f>SUM(D24:D41)</f>
        <v/>
      </c>
      <c r="E42" s="34">
        <f>SUM(E24:E41)</f>
        <v/>
      </c>
      <c r="F42" s="34">
        <f>SUM(F24:F41)</f>
        <v/>
      </c>
      <c r="G42" s="34">
        <f>SUM(G24:G41)</f>
        <v/>
      </c>
      <c r="H42" s="34">
        <f>SUM(H24:H41)</f>
        <v/>
      </c>
      <c r="I42" s="34">
        <f>SUM(I24:I41)</f>
        <v/>
      </c>
      <c r="J42" s="34">
        <f>SUM(J24:J41)</f>
        <v/>
      </c>
      <c r="K42" s="34">
        <f>SUM(K24:K41)</f>
        <v/>
      </c>
      <c r="L42" s="34">
        <f>SUM(L24:L41)</f>
        <v/>
      </c>
      <c r="M42" s="34">
        <f>SUM(M24:M41)</f>
        <v/>
      </c>
      <c r="N42" s="34">
        <f>SUM(N24:N41)</f>
        <v/>
      </c>
    </row>
    <row r="43">
      <c r="B43" s="34" t="n"/>
      <c r="C43" s="34" t="n"/>
      <c r="D43" s="34" t="n"/>
      <c r="E43" s="34" t="n"/>
      <c r="F43" s="34" t="n"/>
      <c r="G43" s="34" t="n"/>
      <c r="H43" s="34" t="n"/>
      <c r="I43" s="34" t="n"/>
      <c r="J43" s="34" t="n"/>
      <c r="K43" s="34" t="n"/>
      <c r="L43" s="34" t="n"/>
      <c r="M43" s="34" t="n"/>
      <c r="N43" s="34" t="n"/>
    </row>
    <row r="44">
      <c r="A44" s="13" t="inlineStr">
        <is>
          <t>Net Weekly Cash Flow</t>
        </is>
      </c>
      <c r="B44" s="34">
        <f>B21-B42</f>
        <v/>
      </c>
      <c r="C44" s="34">
        <f>C21-C42</f>
        <v/>
      </c>
      <c r="D44" s="34">
        <f>D21-D42</f>
        <v/>
      </c>
      <c r="E44" s="34">
        <f>E21-E42</f>
        <v/>
      </c>
      <c r="F44" s="34">
        <f>F21-F42</f>
        <v/>
      </c>
      <c r="G44" s="34">
        <f>G21-G42</f>
        <v/>
      </c>
      <c r="H44" s="34">
        <f>H21-H42</f>
        <v/>
      </c>
      <c r="I44" s="34">
        <f>I21-I42</f>
        <v/>
      </c>
      <c r="J44" s="34">
        <f>J21-J42</f>
        <v/>
      </c>
      <c r="K44" s="34">
        <f>K21-K42</f>
        <v/>
      </c>
      <c r="L44" s="34">
        <f>L21-L42</f>
        <v/>
      </c>
      <c r="M44" s="34">
        <f>M21-M42</f>
        <v/>
      </c>
      <c r="N44" s="34">
        <f>N21-N42</f>
        <v/>
      </c>
    </row>
    <row r="45">
      <c r="A45" s="13" t="inlineStr">
        <is>
          <t>Ending Cash Balance</t>
        </is>
      </c>
      <c r="B45" s="34">
        <f>B8+B44</f>
        <v/>
      </c>
      <c r="C45" s="34">
        <f>C8+C44</f>
        <v/>
      </c>
      <c r="D45" s="34">
        <f>D8+D44</f>
        <v/>
      </c>
      <c r="E45" s="34">
        <f>E8+E44</f>
        <v/>
      </c>
      <c r="F45" s="34">
        <f>F8+F44</f>
        <v/>
      </c>
      <c r="G45" s="34">
        <f>G8+G44</f>
        <v/>
      </c>
      <c r="H45" s="34">
        <f>H8+H44</f>
        <v/>
      </c>
      <c r="I45" s="34">
        <f>I8+I44</f>
        <v/>
      </c>
      <c r="J45" s="34">
        <f>J8+J44</f>
        <v/>
      </c>
      <c r="K45" s="34">
        <f>K8+K44</f>
        <v/>
      </c>
      <c r="L45" s="34">
        <f>L8+L44</f>
        <v/>
      </c>
      <c r="M45" s="34">
        <f>M8+M44</f>
        <v/>
      </c>
      <c r="N45" s="34">
        <f>N8+N44</f>
        <v/>
      </c>
    </row>
    <row r="46">
      <c r="A46" s="13" t="inlineStr">
        <is>
          <t>Minimum Cash Threshold</t>
        </is>
      </c>
      <c r="B46" s="34">
        <f>'Assumptions'!$B$9</f>
        <v/>
      </c>
      <c r="C46" s="34">
        <f>'Assumptions'!$B$9</f>
        <v/>
      </c>
      <c r="D46" s="34">
        <f>'Assumptions'!$B$9</f>
        <v/>
      </c>
      <c r="E46" s="34">
        <f>'Assumptions'!$B$9</f>
        <v/>
      </c>
      <c r="F46" s="34">
        <f>'Assumptions'!$B$9</f>
        <v/>
      </c>
      <c r="G46" s="34">
        <f>'Assumptions'!$B$9</f>
        <v/>
      </c>
      <c r="H46" s="34">
        <f>'Assumptions'!$B$9</f>
        <v/>
      </c>
      <c r="I46" s="34">
        <f>'Assumptions'!$B$9</f>
        <v/>
      </c>
      <c r="J46" s="34">
        <f>'Assumptions'!$B$9</f>
        <v/>
      </c>
      <c r="K46" s="34">
        <f>'Assumptions'!$B$9</f>
        <v/>
      </c>
      <c r="L46" s="34">
        <f>'Assumptions'!$B$9</f>
        <v/>
      </c>
      <c r="M46" s="34">
        <f>'Assumptions'!$B$9</f>
        <v/>
      </c>
      <c r="N46" s="34">
        <f>'Assumptions'!$B$9</f>
        <v/>
      </c>
    </row>
    <row r="47">
      <c r="A47" s="13" t="inlineStr">
        <is>
          <t>Cash Surplus or Shortfall</t>
        </is>
      </c>
      <c r="B47" s="34">
        <f>B45-B46</f>
        <v/>
      </c>
      <c r="C47" s="34">
        <f>C45-C46</f>
        <v/>
      </c>
      <c r="D47" s="34">
        <f>D45-D46</f>
        <v/>
      </c>
      <c r="E47" s="34">
        <f>E45-E46</f>
        <v/>
      </c>
      <c r="F47" s="34">
        <f>F45-F46</f>
        <v/>
      </c>
      <c r="G47" s="34">
        <f>G45-G46</f>
        <v/>
      </c>
      <c r="H47" s="34">
        <f>H45-H46</f>
        <v/>
      </c>
      <c r="I47" s="34">
        <f>I45-I46</f>
        <v/>
      </c>
      <c r="J47" s="34">
        <f>J45-J46</f>
        <v/>
      </c>
      <c r="K47" s="34">
        <f>K45-K46</f>
        <v/>
      </c>
      <c r="L47" s="34">
        <f>L45-L46</f>
        <v/>
      </c>
      <c r="M47" s="34">
        <f>M45-M46</f>
        <v/>
      </c>
      <c r="N47" s="34">
        <f>N45-N46</f>
        <v/>
      </c>
    </row>
    <row r="48">
      <c r="A48" s="13" t="inlineStr">
        <is>
          <t>Liquidity Status</t>
        </is>
      </c>
      <c r="B48" s="3">
        <f>IF(B45&lt;B46,"Below Minimum","At or Above Minimum")</f>
        <v/>
      </c>
      <c r="C48" s="3">
        <f>IF(C45&lt;C46,"Below Minimum","At or Above Minimum")</f>
        <v/>
      </c>
      <c r="D48" s="3">
        <f>IF(D45&lt;D46,"Below Minimum","At or Above Minimum")</f>
        <v/>
      </c>
      <c r="E48" s="3">
        <f>IF(E45&lt;E46,"Below Minimum","At or Above Minimum")</f>
        <v/>
      </c>
      <c r="F48" s="3">
        <f>IF(F45&lt;F46,"Below Minimum","At or Above Minimum")</f>
        <v/>
      </c>
      <c r="G48" s="3">
        <f>IF(G45&lt;G46,"Below Minimum","At or Above Minimum")</f>
        <v/>
      </c>
      <c r="H48" s="3">
        <f>IF(H45&lt;H46,"Below Minimum","At or Above Minimum")</f>
        <v/>
      </c>
      <c r="I48" s="3">
        <f>IF(I45&lt;I46,"Below Minimum","At or Above Minimum")</f>
        <v/>
      </c>
      <c r="J48" s="3">
        <f>IF(J45&lt;J46,"Below Minimum","At or Above Minimum")</f>
        <v/>
      </c>
      <c r="K48" s="3">
        <f>IF(K45&lt;K46,"Below Minimum","At or Above Minimum")</f>
        <v/>
      </c>
      <c r="L48" s="3">
        <f>IF(L45&lt;L46,"Below Minimum","At or Above Minimum")</f>
        <v/>
      </c>
      <c r="M48" s="3">
        <f>IF(M45&lt;M46,"Below Minimum","At or Above Minimum")</f>
        <v/>
      </c>
      <c r="N48" s="3">
        <f>IF(N45&lt;N46,"Below Minimum","At or Above Minimum")</f>
        <v/>
      </c>
    </row>
    <row r="49">
      <c r="B49" s="34">
        <f>""</f>
        <v/>
      </c>
      <c r="C49" s="34">
        <f>""</f>
        <v/>
      </c>
      <c r="D49" s="34">
        <f>""</f>
        <v/>
      </c>
      <c r="E49" s="34">
        <f>""</f>
        <v/>
      </c>
      <c r="F49" s="34">
        <f>""</f>
        <v/>
      </c>
      <c r="G49" s="34">
        <f>""</f>
        <v/>
      </c>
      <c r="H49" s="34">
        <f>""</f>
        <v/>
      </c>
      <c r="I49" s="34">
        <f>""</f>
        <v/>
      </c>
      <c r="J49" s="34">
        <f>""</f>
        <v/>
      </c>
      <c r="K49" s="34">
        <f>""</f>
        <v/>
      </c>
      <c r="L49" s="34">
        <f>""</f>
        <v/>
      </c>
      <c r="M49" s="34">
        <f>""</f>
        <v/>
      </c>
      <c r="N49" s="34">
        <f>""</f>
        <v/>
      </c>
    </row>
    <row r="50">
      <c r="B50" s="34">
        <f>""</f>
        <v/>
      </c>
      <c r="C50" s="34">
        <f>""</f>
        <v/>
      </c>
      <c r="D50" s="34">
        <f>""</f>
        <v/>
      </c>
      <c r="E50" s="34">
        <f>""</f>
        <v/>
      </c>
      <c r="F50" s="34">
        <f>""</f>
        <v/>
      </c>
      <c r="G50" s="34">
        <f>""</f>
        <v/>
      </c>
      <c r="H50" s="34">
        <f>""</f>
        <v/>
      </c>
      <c r="I50" s="34">
        <f>""</f>
        <v/>
      </c>
      <c r="J50" s="34">
        <f>""</f>
        <v/>
      </c>
      <c r="K50" s="34">
        <f>""</f>
        <v/>
      </c>
      <c r="L50" s="34">
        <f>""</f>
        <v/>
      </c>
      <c r="M50" s="34">
        <f>""</f>
        <v/>
      </c>
      <c r="N50" s="34">
        <f>""</f>
        <v/>
      </c>
    </row>
    <row r="51">
      <c r="B51" s="34">
        <f>""</f>
        <v/>
      </c>
      <c r="C51" s="34">
        <f>""</f>
        <v/>
      </c>
      <c r="D51" s="34">
        <f>""</f>
        <v/>
      </c>
      <c r="E51" s="34">
        <f>""</f>
        <v/>
      </c>
      <c r="F51" s="34">
        <f>""</f>
        <v/>
      </c>
      <c r="G51" s="34">
        <f>""</f>
        <v/>
      </c>
      <c r="H51" s="34">
        <f>""</f>
        <v/>
      </c>
      <c r="I51" s="34">
        <f>""</f>
        <v/>
      </c>
      <c r="J51" s="34">
        <f>""</f>
        <v/>
      </c>
      <c r="K51" s="34">
        <f>""</f>
        <v/>
      </c>
      <c r="L51" s="34">
        <f>""</f>
        <v/>
      </c>
      <c r="M51" s="34">
        <f>""</f>
        <v/>
      </c>
      <c r="N51" s="34">
        <f>""</f>
        <v/>
      </c>
    </row>
    <row r="52">
      <c r="B52" s="34">
        <f>""</f>
        <v/>
      </c>
      <c r="C52" s="34">
        <f>""</f>
        <v/>
      </c>
      <c r="D52" s="34">
        <f>""</f>
        <v/>
      </c>
      <c r="E52" s="34">
        <f>""</f>
        <v/>
      </c>
      <c r="F52" s="34">
        <f>""</f>
        <v/>
      </c>
      <c r="G52" s="34">
        <f>""</f>
        <v/>
      </c>
      <c r="H52" s="34">
        <f>""</f>
        <v/>
      </c>
      <c r="I52" s="34">
        <f>""</f>
        <v/>
      </c>
      <c r="J52" s="34">
        <f>""</f>
        <v/>
      </c>
      <c r="K52" s="34">
        <f>""</f>
        <v/>
      </c>
      <c r="L52" s="34">
        <f>""</f>
        <v/>
      </c>
      <c r="M52" s="34">
        <f>""</f>
        <v/>
      </c>
      <c r="N52" s="34">
        <f>""</f>
        <v/>
      </c>
    </row>
    <row r="53">
      <c r="B53" s="34">
        <f>""</f>
        <v/>
      </c>
      <c r="C53" s="34">
        <f>""</f>
        <v/>
      </c>
      <c r="D53" s="34">
        <f>""</f>
        <v/>
      </c>
      <c r="E53" s="34">
        <f>""</f>
        <v/>
      </c>
      <c r="F53" s="34">
        <f>""</f>
        <v/>
      </c>
      <c r="G53" s="34">
        <f>""</f>
        <v/>
      </c>
      <c r="H53" s="34">
        <f>""</f>
        <v/>
      </c>
      <c r="I53" s="34">
        <f>""</f>
        <v/>
      </c>
      <c r="J53" s="34">
        <f>""</f>
        <v/>
      </c>
      <c r="K53" s="34">
        <f>""</f>
        <v/>
      </c>
      <c r="L53" s="34">
        <f>""</f>
        <v/>
      </c>
      <c r="M53" s="34">
        <f>""</f>
        <v/>
      </c>
      <c r="N53" s="34">
        <f>""</f>
        <v/>
      </c>
    </row>
    <row r="54">
      <c r="B54" s="34">
        <f>""</f>
        <v/>
      </c>
      <c r="C54" s="34">
        <f>""</f>
        <v/>
      </c>
      <c r="D54" s="34">
        <f>""</f>
        <v/>
      </c>
      <c r="E54" s="34">
        <f>""</f>
        <v/>
      </c>
      <c r="F54" s="34">
        <f>""</f>
        <v/>
      </c>
      <c r="G54" s="34">
        <f>""</f>
        <v/>
      </c>
      <c r="H54" s="34">
        <f>""</f>
        <v/>
      </c>
      <c r="I54" s="34">
        <f>""</f>
        <v/>
      </c>
      <c r="J54" s="34">
        <f>""</f>
        <v/>
      </c>
      <c r="K54" s="34">
        <f>""</f>
        <v/>
      </c>
      <c r="L54" s="34">
        <f>""</f>
        <v/>
      </c>
      <c r="M54" s="34">
        <f>""</f>
        <v/>
      </c>
      <c r="N54" s="34">
        <f>""</f>
        <v/>
      </c>
    </row>
    <row r="55">
      <c r="B55" s="34">
        <f>""</f>
        <v/>
      </c>
      <c r="C55" s="34">
        <f>""</f>
        <v/>
      </c>
      <c r="D55" s="34">
        <f>""</f>
        <v/>
      </c>
      <c r="E55" s="34">
        <f>""</f>
        <v/>
      </c>
      <c r="F55" s="34">
        <f>""</f>
        <v/>
      </c>
      <c r="G55" s="34">
        <f>""</f>
        <v/>
      </c>
      <c r="H55" s="34">
        <f>""</f>
        <v/>
      </c>
      <c r="I55" s="34">
        <f>""</f>
        <v/>
      </c>
      <c r="J55" s="34">
        <f>""</f>
        <v/>
      </c>
      <c r="K55" s="34">
        <f>""</f>
        <v/>
      </c>
      <c r="L55" s="34">
        <f>""</f>
        <v/>
      </c>
      <c r="M55" s="34">
        <f>""</f>
        <v/>
      </c>
      <c r="N55" s="34">
        <f>""</f>
        <v/>
      </c>
    </row>
    <row r="56">
      <c r="B56" s="34">
        <f>""</f>
        <v/>
      </c>
      <c r="C56" s="34">
        <f>""</f>
        <v/>
      </c>
      <c r="D56" s="34">
        <f>""</f>
        <v/>
      </c>
      <c r="E56" s="34">
        <f>""</f>
        <v/>
      </c>
      <c r="F56" s="34">
        <f>""</f>
        <v/>
      </c>
      <c r="G56" s="34">
        <f>""</f>
        <v/>
      </c>
      <c r="H56" s="34">
        <f>""</f>
        <v/>
      </c>
      <c r="I56" s="34">
        <f>""</f>
        <v/>
      </c>
      <c r="J56" s="34">
        <f>""</f>
        <v/>
      </c>
      <c r="K56" s="34">
        <f>""</f>
        <v/>
      </c>
      <c r="L56" s="34">
        <f>""</f>
        <v/>
      </c>
      <c r="M56" s="34">
        <f>""</f>
        <v/>
      </c>
      <c r="N56" s="34">
        <f>""</f>
        <v/>
      </c>
    </row>
    <row r="57">
      <c r="B57" s="34">
        <f>""</f>
        <v/>
      </c>
      <c r="C57" s="34">
        <f>""</f>
        <v/>
      </c>
      <c r="D57" s="34">
        <f>""</f>
        <v/>
      </c>
      <c r="E57" s="34">
        <f>""</f>
        <v/>
      </c>
      <c r="F57" s="34">
        <f>""</f>
        <v/>
      </c>
      <c r="G57" s="34">
        <f>""</f>
        <v/>
      </c>
      <c r="H57" s="34">
        <f>""</f>
        <v/>
      </c>
      <c r="I57" s="34">
        <f>""</f>
        <v/>
      </c>
      <c r="J57" s="34">
        <f>""</f>
        <v/>
      </c>
      <c r="K57" s="34">
        <f>""</f>
        <v/>
      </c>
      <c r="L57" s="34">
        <f>""</f>
        <v/>
      </c>
      <c r="M57" s="34">
        <f>""</f>
        <v/>
      </c>
      <c r="N57" s="34">
        <f>""</f>
        <v/>
      </c>
    </row>
    <row r="58">
      <c r="B58" s="34">
        <f>""</f>
        <v/>
      </c>
      <c r="C58" s="34">
        <f>""</f>
        <v/>
      </c>
      <c r="D58" s="34">
        <f>""</f>
        <v/>
      </c>
      <c r="E58" s="34">
        <f>""</f>
        <v/>
      </c>
      <c r="F58" s="34">
        <f>""</f>
        <v/>
      </c>
      <c r="G58" s="34">
        <f>""</f>
        <v/>
      </c>
      <c r="H58" s="34">
        <f>""</f>
        <v/>
      </c>
      <c r="I58" s="34">
        <f>""</f>
        <v/>
      </c>
      <c r="J58" s="34">
        <f>""</f>
        <v/>
      </c>
      <c r="K58" s="34">
        <f>""</f>
        <v/>
      </c>
      <c r="L58" s="34">
        <f>""</f>
        <v/>
      </c>
      <c r="M58" s="34">
        <f>""</f>
        <v/>
      </c>
      <c r="N58" s="34">
        <f>""</f>
        <v/>
      </c>
    </row>
    <row r="59">
      <c r="B59" s="34">
        <f>""</f>
        <v/>
      </c>
      <c r="C59" s="34">
        <f>""</f>
        <v/>
      </c>
      <c r="D59" s="34">
        <f>""</f>
        <v/>
      </c>
      <c r="E59" s="34">
        <f>""</f>
        <v/>
      </c>
      <c r="F59" s="34">
        <f>""</f>
        <v/>
      </c>
      <c r="G59" s="34">
        <f>""</f>
        <v/>
      </c>
      <c r="H59" s="34">
        <f>""</f>
        <v/>
      </c>
      <c r="I59" s="34">
        <f>""</f>
        <v/>
      </c>
      <c r="J59" s="34">
        <f>""</f>
        <v/>
      </c>
      <c r="K59" s="34">
        <f>""</f>
        <v/>
      </c>
      <c r="L59" s="34">
        <f>""</f>
        <v/>
      </c>
      <c r="M59" s="34">
        <f>""</f>
        <v/>
      </c>
      <c r="N59" s="34">
        <f>""</f>
        <v/>
      </c>
    </row>
    <row r="60">
      <c r="B60" s="34">
        <f>""</f>
        <v/>
      </c>
      <c r="C60" s="34">
        <f>""</f>
        <v/>
      </c>
      <c r="D60" s="34">
        <f>""</f>
        <v/>
      </c>
      <c r="E60" s="34">
        <f>""</f>
        <v/>
      </c>
      <c r="F60" s="34">
        <f>""</f>
        <v/>
      </c>
      <c r="G60" s="34">
        <f>""</f>
        <v/>
      </c>
      <c r="H60" s="34">
        <f>""</f>
        <v/>
      </c>
      <c r="I60" s="34">
        <f>""</f>
        <v/>
      </c>
      <c r="J60" s="34">
        <f>""</f>
        <v/>
      </c>
      <c r="K60" s="34">
        <f>""</f>
        <v/>
      </c>
      <c r="L60" s="34">
        <f>""</f>
        <v/>
      </c>
      <c r="M60" s="34">
        <f>""</f>
        <v/>
      </c>
      <c r="N60" s="34">
        <f>""</f>
        <v/>
      </c>
    </row>
    <row r="61">
      <c r="B61" s="34">
        <f>""</f>
        <v/>
      </c>
      <c r="C61" s="34">
        <f>""</f>
        <v/>
      </c>
      <c r="D61" s="34">
        <f>""</f>
        <v/>
      </c>
      <c r="E61" s="34">
        <f>""</f>
        <v/>
      </c>
      <c r="F61" s="34">
        <f>""</f>
        <v/>
      </c>
      <c r="G61" s="34">
        <f>""</f>
        <v/>
      </c>
      <c r="H61" s="34">
        <f>""</f>
        <v/>
      </c>
      <c r="I61" s="34">
        <f>""</f>
        <v/>
      </c>
      <c r="J61" s="34">
        <f>""</f>
        <v/>
      </c>
      <c r="K61" s="34">
        <f>""</f>
        <v/>
      </c>
      <c r="L61" s="34">
        <f>""</f>
        <v/>
      </c>
      <c r="M61" s="34">
        <f>""</f>
        <v/>
      </c>
      <c r="N61" s="34">
        <f>""</f>
        <v/>
      </c>
    </row>
    <row r="62">
      <c r="B62" s="34">
        <f>""</f>
        <v/>
      </c>
      <c r="C62" s="34">
        <f>""</f>
        <v/>
      </c>
      <c r="D62" s="34">
        <f>""</f>
        <v/>
      </c>
      <c r="E62" s="34">
        <f>""</f>
        <v/>
      </c>
      <c r="F62" s="34">
        <f>""</f>
        <v/>
      </c>
      <c r="G62" s="34">
        <f>""</f>
        <v/>
      </c>
      <c r="H62" s="34">
        <f>""</f>
        <v/>
      </c>
      <c r="I62" s="34">
        <f>""</f>
        <v/>
      </c>
      <c r="J62" s="34">
        <f>""</f>
        <v/>
      </c>
      <c r="K62" s="34">
        <f>""</f>
        <v/>
      </c>
      <c r="L62" s="34">
        <f>""</f>
        <v/>
      </c>
      <c r="M62" s="34">
        <f>""</f>
        <v/>
      </c>
      <c r="N62" s="34">
        <f>""</f>
        <v/>
      </c>
    </row>
    <row r="63">
      <c r="B63" s="34">
        <f>""</f>
        <v/>
      </c>
      <c r="C63" s="34">
        <f>""</f>
        <v/>
      </c>
      <c r="D63" s="34">
        <f>""</f>
        <v/>
      </c>
      <c r="E63" s="34">
        <f>""</f>
        <v/>
      </c>
      <c r="F63" s="34">
        <f>""</f>
        <v/>
      </c>
      <c r="G63" s="34">
        <f>""</f>
        <v/>
      </c>
      <c r="H63" s="34">
        <f>""</f>
        <v/>
      </c>
      <c r="I63" s="34">
        <f>""</f>
        <v/>
      </c>
      <c r="J63" s="34">
        <f>""</f>
        <v/>
      </c>
      <c r="K63" s="34">
        <f>""</f>
        <v/>
      </c>
      <c r="L63" s="34">
        <f>""</f>
        <v/>
      </c>
      <c r="M63" s="34">
        <f>""</f>
        <v/>
      </c>
      <c r="N63" s="34">
        <f>""</f>
        <v/>
      </c>
    </row>
    <row r="64">
      <c r="B64" s="34">
        <f>""</f>
        <v/>
      </c>
      <c r="C64" s="34">
        <f>""</f>
        <v/>
      </c>
      <c r="D64" s="34">
        <f>""</f>
        <v/>
      </c>
      <c r="E64" s="34">
        <f>""</f>
        <v/>
      </c>
      <c r="F64" s="34">
        <f>""</f>
        <v/>
      </c>
      <c r="G64" s="34">
        <f>""</f>
        <v/>
      </c>
      <c r="H64" s="34">
        <f>""</f>
        <v/>
      </c>
      <c r="I64" s="34">
        <f>""</f>
        <v/>
      </c>
      <c r="J64" s="34">
        <f>""</f>
        <v/>
      </c>
      <c r="K64" s="34">
        <f>""</f>
        <v/>
      </c>
      <c r="L64" s="34">
        <f>""</f>
        <v/>
      </c>
      <c r="M64" s="34">
        <f>""</f>
        <v/>
      </c>
      <c r="N64" s="34">
        <f>""</f>
        <v/>
      </c>
    </row>
    <row r="65">
      <c r="B65" s="34">
        <f>""</f>
        <v/>
      </c>
      <c r="C65" s="34">
        <f>""</f>
        <v/>
      </c>
      <c r="D65" s="34">
        <f>""</f>
        <v/>
      </c>
      <c r="E65" s="34">
        <f>""</f>
        <v/>
      </c>
      <c r="F65" s="34">
        <f>""</f>
        <v/>
      </c>
      <c r="G65" s="34">
        <f>""</f>
        <v/>
      </c>
      <c r="H65" s="34">
        <f>""</f>
        <v/>
      </c>
      <c r="I65" s="34">
        <f>""</f>
        <v/>
      </c>
      <c r="J65" s="34">
        <f>""</f>
        <v/>
      </c>
      <c r="K65" s="34">
        <f>""</f>
        <v/>
      </c>
      <c r="L65" s="34">
        <f>""</f>
        <v/>
      </c>
      <c r="M65" s="34">
        <f>""</f>
        <v/>
      </c>
      <c r="N65" s="34">
        <f>""</f>
        <v/>
      </c>
    </row>
    <row r="66">
      <c r="B66" s="34">
        <f>""</f>
        <v/>
      </c>
      <c r="C66" s="34">
        <f>""</f>
        <v/>
      </c>
      <c r="D66" s="34">
        <f>""</f>
        <v/>
      </c>
      <c r="E66" s="34">
        <f>""</f>
        <v/>
      </c>
      <c r="F66" s="34">
        <f>""</f>
        <v/>
      </c>
      <c r="G66" s="34">
        <f>""</f>
        <v/>
      </c>
      <c r="H66" s="34">
        <f>""</f>
        <v/>
      </c>
      <c r="I66" s="34">
        <f>""</f>
        <v/>
      </c>
      <c r="J66" s="34">
        <f>""</f>
        <v/>
      </c>
      <c r="K66" s="34">
        <f>""</f>
        <v/>
      </c>
      <c r="L66" s="34">
        <f>""</f>
        <v/>
      </c>
      <c r="M66" s="34">
        <f>""</f>
        <v/>
      </c>
      <c r="N66" s="34">
        <f>""</f>
        <v/>
      </c>
    </row>
    <row r="67">
      <c r="B67" s="34">
        <f>""</f>
        <v/>
      </c>
      <c r="C67" s="34">
        <f>""</f>
        <v/>
      </c>
      <c r="D67" s="34">
        <f>""</f>
        <v/>
      </c>
      <c r="E67" s="34">
        <f>""</f>
        <v/>
      </c>
      <c r="F67" s="34">
        <f>""</f>
        <v/>
      </c>
      <c r="G67" s="34">
        <f>""</f>
        <v/>
      </c>
      <c r="H67" s="34">
        <f>""</f>
        <v/>
      </c>
      <c r="I67" s="34">
        <f>""</f>
        <v/>
      </c>
      <c r="J67" s="34">
        <f>""</f>
        <v/>
      </c>
      <c r="K67" s="34">
        <f>""</f>
        <v/>
      </c>
      <c r="L67" s="34">
        <f>""</f>
        <v/>
      </c>
      <c r="M67" s="34">
        <f>""</f>
        <v/>
      </c>
      <c r="N67" s="34">
        <f>""</f>
        <v/>
      </c>
    </row>
    <row r="68">
      <c r="B68" s="34">
        <f>""</f>
        <v/>
      </c>
      <c r="C68" s="34">
        <f>""</f>
        <v/>
      </c>
      <c r="D68" s="34">
        <f>""</f>
        <v/>
      </c>
      <c r="E68" s="34">
        <f>""</f>
        <v/>
      </c>
      <c r="F68" s="34">
        <f>""</f>
        <v/>
      </c>
      <c r="G68" s="34">
        <f>""</f>
        <v/>
      </c>
      <c r="H68" s="34">
        <f>""</f>
        <v/>
      </c>
      <c r="I68" s="34">
        <f>""</f>
        <v/>
      </c>
      <c r="J68" s="34">
        <f>""</f>
        <v/>
      </c>
      <c r="K68" s="34">
        <f>""</f>
        <v/>
      </c>
      <c r="L68" s="34">
        <f>""</f>
        <v/>
      </c>
      <c r="M68" s="34">
        <f>""</f>
        <v/>
      </c>
      <c r="N68" s="34">
        <f>""</f>
        <v/>
      </c>
    </row>
    <row r="69">
      <c r="B69" s="34">
        <f>""</f>
        <v/>
      </c>
      <c r="C69" s="34">
        <f>""</f>
        <v/>
      </c>
      <c r="D69" s="34">
        <f>""</f>
        <v/>
      </c>
      <c r="E69" s="34">
        <f>""</f>
        <v/>
      </c>
      <c r="F69" s="34">
        <f>""</f>
        <v/>
      </c>
      <c r="G69" s="34">
        <f>""</f>
        <v/>
      </c>
      <c r="H69" s="34">
        <f>""</f>
        <v/>
      </c>
      <c r="I69" s="34">
        <f>""</f>
        <v/>
      </c>
      <c r="J69" s="34">
        <f>""</f>
        <v/>
      </c>
      <c r="K69" s="34">
        <f>""</f>
        <v/>
      </c>
      <c r="L69" s="34">
        <f>""</f>
        <v/>
      </c>
      <c r="M69" s="34">
        <f>""</f>
        <v/>
      </c>
      <c r="N69" s="34">
        <f>""</f>
        <v/>
      </c>
    </row>
    <row r="70">
      <c r="B70" s="34">
        <f>""</f>
        <v/>
      </c>
      <c r="C70" s="34">
        <f>""</f>
        <v/>
      </c>
      <c r="D70" s="34">
        <f>""</f>
        <v/>
      </c>
      <c r="E70" s="34">
        <f>""</f>
        <v/>
      </c>
      <c r="F70" s="34">
        <f>""</f>
        <v/>
      </c>
      <c r="G70" s="34">
        <f>""</f>
        <v/>
      </c>
      <c r="H70" s="34">
        <f>""</f>
        <v/>
      </c>
      <c r="I70" s="34">
        <f>""</f>
        <v/>
      </c>
      <c r="J70" s="34">
        <f>""</f>
        <v/>
      </c>
      <c r="K70" s="34">
        <f>""</f>
        <v/>
      </c>
      <c r="L70" s="34">
        <f>""</f>
        <v/>
      </c>
      <c r="M70" s="34">
        <f>""</f>
        <v/>
      </c>
      <c r="N70" s="34">
        <f>""</f>
        <v/>
      </c>
    </row>
    <row r="71">
      <c r="B71" s="34">
        <f>""</f>
        <v/>
      </c>
      <c r="C71" s="34">
        <f>""</f>
        <v/>
      </c>
      <c r="D71" s="34">
        <f>""</f>
        <v/>
      </c>
      <c r="E71" s="34">
        <f>""</f>
        <v/>
      </c>
      <c r="F71" s="34">
        <f>""</f>
        <v/>
      </c>
      <c r="G71" s="34">
        <f>""</f>
        <v/>
      </c>
      <c r="H71" s="34">
        <f>""</f>
        <v/>
      </c>
      <c r="I71" s="34">
        <f>""</f>
        <v/>
      </c>
      <c r="J71" s="34">
        <f>""</f>
        <v/>
      </c>
      <c r="K71" s="34">
        <f>""</f>
        <v/>
      </c>
      <c r="L71" s="34">
        <f>""</f>
        <v/>
      </c>
      <c r="M71" s="34">
        <f>""</f>
        <v/>
      </c>
      <c r="N71" s="34">
        <f>""</f>
        <v/>
      </c>
    </row>
    <row r="72">
      <c r="B72" s="34">
        <f>""</f>
        <v/>
      </c>
      <c r="C72" s="34">
        <f>""</f>
        <v/>
      </c>
      <c r="D72" s="34">
        <f>""</f>
        <v/>
      </c>
      <c r="E72" s="34">
        <f>""</f>
        <v/>
      </c>
      <c r="F72" s="34">
        <f>""</f>
        <v/>
      </c>
      <c r="G72" s="34">
        <f>""</f>
        <v/>
      </c>
      <c r="H72" s="34">
        <f>""</f>
        <v/>
      </c>
      <c r="I72" s="34">
        <f>""</f>
        <v/>
      </c>
      <c r="J72" s="34">
        <f>""</f>
        <v/>
      </c>
      <c r="K72" s="34">
        <f>""</f>
        <v/>
      </c>
      <c r="L72" s="34">
        <f>""</f>
        <v/>
      </c>
      <c r="M72" s="34">
        <f>""</f>
        <v/>
      </c>
      <c r="N72" s="34">
        <f>""</f>
        <v/>
      </c>
    </row>
    <row r="73">
      <c r="B73" s="34">
        <f>""</f>
        <v/>
      </c>
      <c r="C73" s="34">
        <f>""</f>
        <v/>
      </c>
      <c r="D73" s="34">
        <f>""</f>
        <v/>
      </c>
      <c r="E73" s="34">
        <f>""</f>
        <v/>
      </c>
      <c r="F73" s="34">
        <f>""</f>
        <v/>
      </c>
      <c r="G73" s="34">
        <f>""</f>
        <v/>
      </c>
      <c r="H73" s="34">
        <f>""</f>
        <v/>
      </c>
      <c r="I73" s="34">
        <f>""</f>
        <v/>
      </c>
      <c r="J73" s="34">
        <f>""</f>
        <v/>
      </c>
      <c r="K73" s="34">
        <f>""</f>
        <v/>
      </c>
      <c r="L73" s="34">
        <f>""</f>
        <v/>
      </c>
      <c r="M73" s="34">
        <f>""</f>
        <v/>
      </c>
      <c r="N73" s="34">
        <f>""</f>
        <v/>
      </c>
    </row>
    <row r="74">
      <c r="B74" s="34">
        <f>""</f>
        <v/>
      </c>
      <c r="C74" s="34">
        <f>""</f>
        <v/>
      </c>
      <c r="D74" s="34">
        <f>""</f>
        <v/>
      </c>
      <c r="E74" s="34">
        <f>""</f>
        <v/>
      </c>
      <c r="F74" s="34">
        <f>""</f>
        <v/>
      </c>
      <c r="G74" s="34">
        <f>""</f>
        <v/>
      </c>
      <c r="H74" s="34">
        <f>""</f>
        <v/>
      </c>
      <c r="I74" s="34">
        <f>""</f>
        <v/>
      </c>
      <c r="J74" s="34">
        <f>""</f>
        <v/>
      </c>
      <c r="K74" s="34">
        <f>""</f>
        <v/>
      </c>
      <c r="L74" s="34">
        <f>""</f>
        <v/>
      </c>
      <c r="M74" s="34">
        <f>""</f>
        <v/>
      </c>
      <c r="N74" s="34">
        <f>""</f>
        <v/>
      </c>
    </row>
    <row r="75">
      <c r="B75" s="34">
        <f>""</f>
        <v/>
      </c>
      <c r="C75" s="34">
        <f>""</f>
        <v/>
      </c>
      <c r="D75" s="34">
        <f>""</f>
        <v/>
      </c>
      <c r="E75" s="34">
        <f>""</f>
        <v/>
      </c>
      <c r="F75" s="34">
        <f>""</f>
        <v/>
      </c>
      <c r="G75" s="34">
        <f>""</f>
        <v/>
      </c>
      <c r="H75" s="34">
        <f>""</f>
        <v/>
      </c>
      <c r="I75" s="34">
        <f>""</f>
        <v/>
      </c>
      <c r="J75" s="34">
        <f>""</f>
        <v/>
      </c>
      <c r="K75" s="34">
        <f>""</f>
        <v/>
      </c>
      <c r="L75" s="34">
        <f>""</f>
        <v/>
      </c>
      <c r="M75" s="34">
        <f>""</f>
        <v/>
      </c>
      <c r="N75" s="34">
        <f>""</f>
        <v/>
      </c>
    </row>
    <row r="76">
      <c r="B76" s="34">
        <f>""</f>
        <v/>
      </c>
      <c r="C76" s="34">
        <f>""</f>
        <v/>
      </c>
      <c r="D76" s="34">
        <f>""</f>
        <v/>
      </c>
      <c r="E76" s="34">
        <f>""</f>
        <v/>
      </c>
      <c r="F76" s="34">
        <f>""</f>
        <v/>
      </c>
      <c r="G76" s="34">
        <f>""</f>
        <v/>
      </c>
      <c r="H76" s="34">
        <f>""</f>
        <v/>
      </c>
      <c r="I76" s="34">
        <f>""</f>
        <v/>
      </c>
      <c r="J76" s="34">
        <f>""</f>
        <v/>
      </c>
      <c r="K76" s="34">
        <f>""</f>
        <v/>
      </c>
      <c r="L76" s="34">
        <f>""</f>
        <v/>
      </c>
      <c r="M76" s="34">
        <f>""</f>
        <v/>
      </c>
      <c r="N76" s="34">
        <f>""</f>
        <v/>
      </c>
    </row>
    <row r="77">
      <c r="B77" s="34">
        <f>""</f>
        <v/>
      </c>
      <c r="C77" s="34">
        <f>""</f>
        <v/>
      </c>
      <c r="D77" s="34">
        <f>""</f>
        <v/>
      </c>
      <c r="E77" s="34">
        <f>""</f>
        <v/>
      </c>
      <c r="F77" s="34">
        <f>""</f>
        <v/>
      </c>
      <c r="G77" s="34">
        <f>""</f>
        <v/>
      </c>
      <c r="H77" s="34">
        <f>""</f>
        <v/>
      </c>
      <c r="I77" s="34">
        <f>""</f>
        <v/>
      </c>
      <c r="J77" s="34">
        <f>""</f>
        <v/>
      </c>
      <c r="K77" s="34">
        <f>""</f>
        <v/>
      </c>
      <c r="L77" s="34">
        <f>""</f>
        <v/>
      </c>
      <c r="M77" s="34">
        <f>""</f>
        <v/>
      </c>
      <c r="N77" s="34">
        <f>""</f>
        <v/>
      </c>
    </row>
    <row r="78">
      <c r="B78" s="34">
        <f>""</f>
        <v/>
      </c>
      <c r="C78" s="34">
        <f>""</f>
        <v/>
      </c>
      <c r="D78" s="34">
        <f>""</f>
        <v/>
      </c>
      <c r="E78" s="34">
        <f>""</f>
        <v/>
      </c>
      <c r="F78" s="34">
        <f>""</f>
        <v/>
      </c>
      <c r="G78" s="34">
        <f>""</f>
        <v/>
      </c>
      <c r="H78" s="34">
        <f>""</f>
        <v/>
      </c>
      <c r="I78" s="34">
        <f>""</f>
        <v/>
      </c>
      <c r="J78" s="34">
        <f>""</f>
        <v/>
      </c>
      <c r="K78" s="34">
        <f>""</f>
        <v/>
      </c>
      <c r="L78" s="34">
        <f>""</f>
        <v/>
      </c>
      <c r="M78" s="34">
        <f>""</f>
        <v/>
      </c>
      <c r="N78" s="34">
        <f>""</f>
        <v/>
      </c>
    </row>
    <row r="79">
      <c r="B79" s="34">
        <f>""</f>
        <v/>
      </c>
      <c r="C79" s="34">
        <f>""</f>
        <v/>
      </c>
      <c r="D79" s="34">
        <f>""</f>
        <v/>
      </c>
      <c r="E79" s="34">
        <f>""</f>
        <v/>
      </c>
      <c r="F79" s="34">
        <f>""</f>
        <v/>
      </c>
      <c r="G79" s="34">
        <f>""</f>
        <v/>
      </c>
      <c r="H79" s="34">
        <f>""</f>
        <v/>
      </c>
      <c r="I79" s="34">
        <f>""</f>
        <v/>
      </c>
      <c r="J79" s="34">
        <f>""</f>
        <v/>
      </c>
      <c r="K79" s="34">
        <f>""</f>
        <v/>
      </c>
      <c r="L79" s="34">
        <f>""</f>
        <v/>
      </c>
      <c r="M79" s="34">
        <f>""</f>
        <v/>
      </c>
      <c r="N79" s="34">
        <f>""</f>
        <v/>
      </c>
    </row>
    <row r="80">
      <c r="B80" s="34">
        <f>""</f>
        <v/>
      </c>
      <c r="C80" s="34">
        <f>""</f>
        <v/>
      </c>
      <c r="D80" s="34">
        <f>""</f>
        <v/>
      </c>
      <c r="E80" s="34">
        <f>""</f>
        <v/>
      </c>
      <c r="F80" s="34">
        <f>""</f>
        <v/>
      </c>
      <c r="G80" s="34">
        <f>""</f>
        <v/>
      </c>
      <c r="H80" s="34">
        <f>""</f>
        <v/>
      </c>
      <c r="I80" s="34">
        <f>""</f>
        <v/>
      </c>
      <c r="J80" s="34">
        <f>""</f>
        <v/>
      </c>
      <c r="K80" s="34">
        <f>""</f>
        <v/>
      </c>
      <c r="L80" s="34">
        <f>""</f>
        <v/>
      </c>
      <c r="M80" s="34">
        <f>""</f>
        <v/>
      </c>
      <c r="N80" s="34">
        <f>""</f>
        <v/>
      </c>
    </row>
    <row r="81">
      <c r="B81" s="34">
        <f>""</f>
        <v/>
      </c>
      <c r="C81" s="34">
        <f>""</f>
        <v/>
      </c>
      <c r="D81" s="34">
        <f>""</f>
        <v/>
      </c>
      <c r="E81" s="34">
        <f>""</f>
        <v/>
      </c>
      <c r="F81" s="34">
        <f>""</f>
        <v/>
      </c>
      <c r="G81" s="34">
        <f>""</f>
        <v/>
      </c>
      <c r="H81" s="34">
        <f>""</f>
        <v/>
      </c>
      <c r="I81" s="34">
        <f>""</f>
        <v/>
      </c>
      <c r="J81" s="34">
        <f>""</f>
        <v/>
      </c>
      <c r="K81" s="34">
        <f>""</f>
        <v/>
      </c>
      <c r="L81" s="34">
        <f>""</f>
        <v/>
      </c>
      <c r="M81" s="34">
        <f>""</f>
        <v/>
      </c>
      <c r="N81" s="34">
        <f>""</f>
        <v/>
      </c>
    </row>
    <row r="82">
      <c r="B82" s="34">
        <f>""</f>
        <v/>
      </c>
      <c r="C82" s="34">
        <f>""</f>
        <v/>
      </c>
      <c r="D82" s="34">
        <f>""</f>
        <v/>
      </c>
      <c r="E82" s="34">
        <f>""</f>
        <v/>
      </c>
      <c r="F82" s="34">
        <f>""</f>
        <v/>
      </c>
      <c r="G82" s="34">
        <f>""</f>
        <v/>
      </c>
      <c r="H82" s="34">
        <f>""</f>
        <v/>
      </c>
      <c r="I82" s="34">
        <f>""</f>
        <v/>
      </c>
      <c r="J82" s="34">
        <f>""</f>
        <v/>
      </c>
      <c r="K82" s="34">
        <f>""</f>
        <v/>
      </c>
      <c r="L82" s="34">
        <f>""</f>
        <v/>
      </c>
      <c r="M82" s="34">
        <f>""</f>
        <v/>
      </c>
      <c r="N82" s="34">
        <f>""</f>
        <v/>
      </c>
    </row>
    <row r="83">
      <c r="B83" s="34">
        <f>""</f>
        <v/>
      </c>
      <c r="C83" s="34">
        <f>""</f>
        <v/>
      </c>
      <c r="D83" s="34">
        <f>""</f>
        <v/>
      </c>
      <c r="E83" s="34">
        <f>""</f>
        <v/>
      </c>
      <c r="F83" s="34">
        <f>""</f>
        <v/>
      </c>
      <c r="G83" s="34">
        <f>""</f>
        <v/>
      </c>
      <c r="H83" s="34">
        <f>""</f>
        <v/>
      </c>
      <c r="I83" s="34">
        <f>""</f>
        <v/>
      </c>
      <c r="J83" s="34">
        <f>""</f>
        <v/>
      </c>
      <c r="K83" s="34">
        <f>""</f>
        <v/>
      </c>
      <c r="L83" s="34">
        <f>""</f>
        <v/>
      </c>
      <c r="M83" s="34">
        <f>""</f>
        <v/>
      </c>
      <c r="N83" s="34">
        <f>""</f>
        <v/>
      </c>
    </row>
    <row r="84">
      <c r="B84" s="34">
        <f>""</f>
        <v/>
      </c>
      <c r="C84" s="34">
        <f>""</f>
        <v/>
      </c>
      <c r="D84" s="34">
        <f>""</f>
        <v/>
      </c>
      <c r="E84" s="34">
        <f>""</f>
        <v/>
      </c>
      <c r="F84" s="34">
        <f>""</f>
        <v/>
      </c>
      <c r="G84" s="34">
        <f>""</f>
        <v/>
      </c>
      <c r="H84" s="34">
        <f>""</f>
        <v/>
      </c>
      <c r="I84" s="34">
        <f>""</f>
        <v/>
      </c>
      <c r="J84" s="34">
        <f>""</f>
        <v/>
      </c>
      <c r="K84" s="34">
        <f>""</f>
        <v/>
      </c>
      <c r="L84" s="34">
        <f>""</f>
        <v/>
      </c>
      <c r="M84" s="34">
        <f>""</f>
        <v/>
      </c>
      <c r="N84" s="34">
        <f>""</f>
        <v/>
      </c>
    </row>
    <row r="85">
      <c r="B85" s="34">
        <f>""</f>
        <v/>
      </c>
      <c r="C85" s="34">
        <f>""</f>
        <v/>
      </c>
      <c r="D85" s="34">
        <f>""</f>
        <v/>
      </c>
      <c r="E85" s="34">
        <f>""</f>
        <v/>
      </c>
      <c r="F85" s="34">
        <f>""</f>
        <v/>
      </c>
      <c r="G85" s="34">
        <f>""</f>
        <v/>
      </c>
      <c r="H85" s="34">
        <f>""</f>
        <v/>
      </c>
      <c r="I85" s="34">
        <f>""</f>
        <v/>
      </c>
      <c r="J85" s="34">
        <f>""</f>
        <v/>
      </c>
      <c r="K85" s="34">
        <f>""</f>
        <v/>
      </c>
      <c r="L85" s="34">
        <f>""</f>
        <v/>
      </c>
      <c r="M85" s="34">
        <f>""</f>
        <v/>
      </c>
      <c r="N85" s="34">
        <f>""</f>
        <v/>
      </c>
    </row>
    <row r="86">
      <c r="B86" s="34">
        <f>""</f>
        <v/>
      </c>
      <c r="C86" s="34">
        <f>""</f>
        <v/>
      </c>
      <c r="D86" s="34">
        <f>""</f>
        <v/>
      </c>
      <c r="E86" s="34">
        <f>""</f>
        <v/>
      </c>
      <c r="F86" s="34">
        <f>""</f>
        <v/>
      </c>
      <c r="G86" s="34">
        <f>""</f>
        <v/>
      </c>
      <c r="H86" s="34">
        <f>""</f>
        <v/>
      </c>
      <c r="I86" s="34">
        <f>""</f>
        <v/>
      </c>
      <c r="J86" s="34">
        <f>""</f>
        <v/>
      </c>
      <c r="K86" s="34">
        <f>""</f>
        <v/>
      </c>
      <c r="L86" s="34">
        <f>""</f>
        <v/>
      </c>
      <c r="M86" s="34">
        <f>""</f>
        <v/>
      </c>
      <c r="N86" s="34">
        <f>""</f>
        <v/>
      </c>
    </row>
    <row r="87">
      <c r="B87" s="34">
        <f>""</f>
        <v/>
      </c>
      <c r="C87" s="34">
        <f>""</f>
        <v/>
      </c>
      <c r="D87" s="34">
        <f>""</f>
        <v/>
      </c>
      <c r="E87" s="34">
        <f>""</f>
        <v/>
      </c>
      <c r="F87" s="34">
        <f>""</f>
        <v/>
      </c>
      <c r="G87" s="34">
        <f>""</f>
        <v/>
      </c>
      <c r="H87" s="34">
        <f>""</f>
        <v/>
      </c>
      <c r="I87" s="34">
        <f>""</f>
        <v/>
      </c>
      <c r="J87" s="34">
        <f>""</f>
        <v/>
      </c>
      <c r="K87" s="34">
        <f>""</f>
        <v/>
      </c>
      <c r="L87" s="34">
        <f>""</f>
        <v/>
      </c>
      <c r="M87" s="34">
        <f>""</f>
        <v/>
      </c>
      <c r="N87" s="34">
        <f>""</f>
        <v/>
      </c>
    </row>
    <row r="88">
      <c r="B88" s="34">
        <f>""</f>
        <v/>
      </c>
      <c r="C88" s="34">
        <f>""</f>
        <v/>
      </c>
      <c r="D88" s="34">
        <f>""</f>
        <v/>
      </c>
      <c r="E88" s="34">
        <f>""</f>
        <v/>
      </c>
      <c r="F88" s="34">
        <f>""</f>
        <v/>
      </c>
      <c r="G88" s="34">
        <f>""</f>
        <v/>
      </c>
      <c r="H88" s="34">
        <f>""</f>
        <v/>
      </c>
      <c r="I88" s="34">
        <f>""</f>
        <v/>
      </c>
      <c r="J88" s="34">
        <f>""</f>
        <v/>
      </c>
      <c r="K88" s="34">
        <f>""</f>
        <v/>
      </c>
      <c r="L88" s="34">
        <f>""</f>
        <v/>
      </c>
      <c r="M88" s="34">
        <f>""</f>
        <v/>
      </c>
      <c r="N88" s="34">
        <f>""</f>
        <v/>
      </c>
    </row>
    <row r="89">
      <c r="B89" s="34">
        <f>""</f>
        <v/>
      </c>
      <c r="C89" s="34">
        <f>""</f>
        <v/>
      </c>
      <c r="D89" s="34">
        <f>""</f>
        <v/>
      </c>
      <c r="E89" s="34">
        <f>""</f>
        <v/>
      </c>
      <c r="F89" s="34">
        <f>""</f>
        <v/>
      </c>
      <c r="G89" s="34">
        <f>""</f>
        <v/>
      </c>
      <c r="H89" s="34">
        <f>""</f>
        <v/>
      </c>
      <c r="I89" s="34">
        <f>""</f>
        <v/>
      </c>
      <c r="J89" s="34">
        <f>""</f>
        <v/>
      </c>
      <c r="K89" s="34">
        <f>""</f>
        <v/>
      </c>
      <c r="L89" s="34">
        <f>""</f>
        <v/>
      </c>
      <c r="M89" s="34">
        <f>""</f>
        <v/>
      </c>
      <c r="N89" s="34">
        <f>""</f>
        <v/>
      </c>
    </row>
    <row r="90">
      <c r="B90" s="34">
        <f>""</f>
        <v/>
      </c>
      <c r="C90" s="34">
        <f>""</f>
        <v/>
      </c>
      <c r="D90" s="34">
        <f>""</f>
        <v/>
      </c>
      <c r="E90" s="34">
        <f>""</f>
        <v/>
      </c>
      <c r="F90" s="34">
        <f>""</f>
        <v/>
      </c>
      <c r="G90" s="34">
        <f>""</f>
        <v/>
      </c>
      <c r="H90" s="34">
        <f>""</f>
        <v/>
      </c>
      <c r="I90" s="34">
        <f>""</f>
        <v/>
      </c>
      <c r="J90" s="34">
        <f>""</f>
        <v/>
      </c>
      <c r="K90" s="34">
        <f>""</f>
        <v/>
      </c>
      <c r="L90" s="34">
        <f>""</f>
        <v/>
      </c>
      <c r="M90" s="34">
        <f>""</f>
        <v/>
      </c>
      <c r="N90" s="34">
        <f>""</f>
        <v/>
      </c>
    </row>
    <row r="91">
      <c r="B91" s="34">
        <f>""</f>
        <v/>
      </c>
      <c r="C91" s="34">
        <f>""</f>
        <v/>
      </c>
      <c r="D91" s="34">
        <f>""</f>
        <v/>
      </c>
      <c r="E91" s="34">
        <f>""</f>
        <v/>
      </c>
      <c r="F91" s="34">
        <f>""</f>
        <v/>
      </c>
      <c r="G91" s="34">
        <f>""</f>
        <v/>
      </c>
      <c r="H91" s="34">
        <f>""</f>
        <v/>
      </c>
      <c r="I91" s="34">
        <f>""</f>
        <v/>
      </c>
      <c r="J91" s="34">
        <f>""</f>
        <v/>
      </c>
      <c r="K91" s="34">
        <f>""</f>
        <v/>
      </c>
      <c r="L91" s="34">
        <f>""</f>
        <v/>
      </c>
      <c r="M91" s="34">
        <f>""</f>
        <v/>
      </c>
      <c r="N91" s="34">
        <f>""</f>
        <v/>
      </c>
    </row>
    <row r="92">
      <c r="B92" s="34">
        <f>""</f>
        <v/>
      </c>
      <c r="C92" s="34">
        <f>""</f>
        <v/>
      </c>
      <c r="D92" s="34">
        <f>""</f>
        <v/>
      </c>
      <c r="E92" s="34">
        <f>""</f>
        <v/>
      </c>
      <c r="F92" s="34">
        <f>""</f>
        <v/>
      </c>
      <c r="G92" s="34">
        <f>""</f>
        <v/>
      </c>
      <c r="H92" s="34">
        <f>""</f>
        <v/>
      </c>
      <c r="I92" s="34">
        <f>""</f>
        <v/>
      </c>
      <c r="J92" s="34">
        <f>""</f>
        <v/>
      </c>
      <c r="K92" s="34">
        <f>""</f>
        <v/>
      </c>
      <c r="L92" s="34">
        <f>""</f>
        <v/>
      </c>
      <c r="M92" s="34">
        <f>""</f>
        <v/>
      </c>
      <c r="N92" s="34">
        <f>""</f>
        <v/>
      </c>
    </row>
    <row r="93">
      <c r="B93" s="34">
        <f>""</f>
        <v/>
      </c>
      <c r="C93" s="34">
        <f>""</f>
        <v/>
      </c>
      <c r="D93" s="34">
        <f>""</f>
        <v/>
      </c>
      <c r="E93" s="34">
        <f>""</f>
        <v/>
      </c>
      <c r="F93" s="34">
        <f>""</f>
        <v/>
      </c>
      <c r="G93" s="34">
        <f>""</f>
        <v/>
      </c>
      <c r="H93" s="34">
        <f>""</f>
        <v/>
      </c>
      <c r="I93" s="34">
        <f>""</f>
        <v/>
      </c>
      <c r="J93" s="34">
        <f>""</f>
        <v/>
      </c>
      <c r="K93" s="34">
        <f>""</f>
        <v/>
      </c>
      <c r="L93" s="34">
        <f>""</f>
        <v/>
      </c>
      <c r="M93" s="34">
        <f>""</f>
        <v/>
      </c>
      <c r="N93" s="34">
        <f>""</f>
        <v/>
      </c>
    </row>
    <row r="94">
      <c r="B94" s="34">
        <f>""</f>
        <v/>
      </c>
      <c r="C94" s="34">
        <f>""</f>
        <v/>
      </c>
      <c r="D94" s="34">
        <f>""</f>
        <v/>
      </c>
      <c r="E94" s="34">
        <f>""</f>
        <v/>
      </c>
      <c r="F94" s="34">
        <f>""</f>
        <v/>
      </c>
      <c r="G94" s="34">
        <f>""</f>
        <v/>
      </c>
      <c r="H94" s="34">
        <f>""</f>
        <v/>
      </c>
      <c r="I94" s="34">
        <f>""</f>
        <v/>
      </c>
      <c r="J94" s="34">
        <f>""</f>
        <v/>
      </c>
      <c r="K94" s="34">
        <f>""</f>
        <v/>
      </c>
      <c r="L94" s="34">
        <f>""</f>
        <v/>
      </c>
      <c r="M94" s="34">
        <f>""</f>
        <v/>
      </c>
      <c r="N94" s="34">
        <f>""</f>
        <v/>
      </c>
    </row>
    <row r="95">
      <c r="B95" s="34">
        <f>""</f>
        <v/>
      </c>
      <c r="C95" s="34">
        <f>""</f>
        <v/>
      </c>
      <c r="D95" s="34">
        <f>""</f>
        <v/>
      </c>
      <c r="E95" s="34">
        <f>""</f>
        <v/>
      </c>
      <c r="F95" s="34">
        <f>""</f>
        <v/>
      </c>
      <c r="G95" s="34">
        <f>""</f>
        <v/>
      </c>
      <c r="H95" s="34">
        <f>""</f>
        <v/>
      </c>
      <c r="I95" s="34">
        <f>""</f>
        <v/>
      </c>
      <c r="J95" s="34">
        <f>""</f>
        <v/>
      </c>
      <c r="K95" s="34">
        <f>""</f>
        <v/>
      </c>
      <c r="L95" s="34">
        <f>""</f>
        <v/>
      </c>
      <c r="M95" s="34">
        <f>""</f>
        <v/>
      </c>
      <c r="N95" s="34">
        <f>""</f>
        <v/>
      </c>
    </row>
    <row r="96">
      <c r="B96" s="34">
        <f>""</f>
        <v/>
      </c>
      <c r="C96" s="34">
        <f>""</f>
        <v/>
      </c>
      <c r="D96" s="34">
        <f>""</f>
        <v/>
      </c>
      <c r="E96" s="34">
        <f>""</f>
        <v/>
      </c>
      <c r="F96" s="34">
        <f>""</f>
        <v/>
      </c>
      <c r="G96" s="34">
        <f>""</f>
        <v/>
      </c>
      <c r="H96" s="34">
        <f>""</f>
        <v/>
      </c>
      <c r="I96" s="34">
        <f>""</f>
        <v/>
      </c>
      <c r="J96" s="34">
        <f>""</f>
        <v/>
      </c>
      <c r="K96" s="34">
        <f>""</f>
        <v/>
      </c>
      <c r="L96" s="34">
        <f>""</f>
        <v/>
      </c>
      <c r="M96" s="34">
        <f>""</f>
        <v/>
      </c>
      <c r="N96" s="34">
        <f>""</f>
        <v/>
      </c>
    </row>
    <row r="97">
      <c r="B97" s="34">
        <f>""</f>
        <v/>
      </c>
      <c r="C97" s="34">
        <f>""</f>
        <v/>
      </c>
      <c r="D97" s="34">
        <f>""</f>
        <v/>
      </c>
      <c r="E97" s="34">
        <f>""</f>
        <v/>
      </c>
      <c r="F97" s="34">
        <f>""</f>
        <v/>
      </c>
      <c r="G97" s="34">
        <f>""</f>
        <v/>
      </c>
      <c r="H97" s="34">
        <f>""</f>
        <v/>
      </c>
      <c r="I97" s="34">
        <f>""</f>
        <v/>
      </c>
      <c r="J97" s="34">
        <f>""</f>
        <v/>
      </c>
      <c r="K97" s="34">
        <f>""</f>
        <v/>
      </c>
      <c r="L97" s="34">
        <f>""</f>
        <v/>
      </c>
      <c r="M97" s="34">
        <f>""</f>
        <v/>
      </c>
      <c r="N97" s="34">
        <f>""</f>
        <v/>
      </c>
    </row>
    <row r="98">
      <c r="B98" s="34">
        <f>""</f>
        <v/>
      </c>
      <c r="C98" s="34">
        <f>""</f>
        <v/>
      </c>
      <c r="D98" s="34">
        <f>""</f>
        <v/>
      </c>
      <c r="E98" s="34">
        <f>""</f>
        <v/>
      </c>
      <c r="F98" s="34">
        <f>""</f>
        <v/>
      </c>
      <c r="G98" s="34">
        <f>""</f>
        <v/>
      </c>
      <c r="H98" s="34">
        <f>""</f>
        <v/>
      </c>
      <c r="I98" s="34">
        <f>""</f>
        <v/>
      </c>
      <c r="J98" s="34">
        <f>""</f>
        <v/>
      </c>
      <c r="K98" s="34">
        <f>""</f>
        <v/>
      </c>
      <c r="L98" s="34">
        <f>""</f>
        <v/>
      </c>
      <c r="M98" s="34">
        <f>""</f>
        <v/>
      </c>
      <c r="N98" s="34">
        <f>""</f>
        <v/>
      </c>
    </row>
    <row r="99">
      <c r="B99" s="34">
        <f>""</f>
        <v/>
      </c>
      <c r="C99" s="34">
        <f>""</f>
        <v/>
      </c>
      <c r="D99" s="34">
        <f>""</f>
        <v/>
      </c>
      <c r="E99" s="34">
        <f>""</f>
        <v/>
      </c>
      <c r="F99" s="34">
        <f>""</f>
        <v/>
      </c>
      <c r="G99" s="34">
        <f>""</f>
        <v/>
      </c>
      <c r="H99" s="34">
        <f>""</f>
        <v/>
      </c>
      <c r="I99" s="34">
        <f>""</f>
        <v/>
      </c>
      <c r="J99" s="34">
        <f>""</f>
        <v/>
      </c>
      <c r="K99" s="34">
        <f>""</f>
        <v/>
      </c>
      <c r="L99" s="34">
        <f>""</f>
        <v/>
      </c>
      <c r="M99" s="34">
        <f>""</f>
        <v/>
      </c>
      <c r="N99" s="34">
        <f>""</f>
        <v/>
      </c>
    </row>
    <row r="100">
      <c r="B100" s="34">
        <f>""</f>
        <v/>
      </c>
      <c r="C100" s="34">
        <f>""</f>
        <v/>
      </c>
      <c r="D100" s="34">
        <f>""</f>
        <v/>
      </c>
      <c r="E100" s="34">
        <f>""</f>
        <v/>
      </c>
      <c r="F100" s="34">
        <f>""</f>
        <v/>
      </c>
      <c r="G100" s="34">
        <f>""</f>
        <v/>
      </c>
      <c r="H100" s="34">
        <f>""</f>
        <v/>
      </c>
      <c r="I100" s="34">
        <f>""</f>
        <v/>
      </c>
      <c r="J100" s="34">
        <f>""</f>
        <v/>
      </c>
      <c r="K100" s="34">
        <f>""</f>
        <v/>
      </c>
      <c r="L100" s="34">
        <f>""</f>
        <v/>
      </c>
      <c r="M100" s="34">
        <f>""</f>
        <v/>
      </c>
      <c r="N100" s="34">
        <f>""</f>
        <v/>
      </c>
    </row>
    <row r="101">
      <c r="B101" s="34">
        <f>""</f>
        <v/>
      </c>
      <c r="C101" s="34">
        <f>""</f>
        <v/>
      </c>
      <c r="D101" s="34">
        <f>""</f>
        <v/>
      </c>
      <c r="E101" s="34">
        <f>""</f>
        <v/>
      </c>
      <c r="F101" s="34">
        <f>""</f>
        <v/>
      </c>
      <c r="G101" s="34">
        <f>""</f>
        <v/>
      </c>
      <c r="H101" s="34">
        <f>""</f>
        <v/>
      </c>
      <c r="I101" s="34">
        <f>""</f>
        <v/>
      </c>
      <c r="J101" s="34">
        <f>""</f>
        <v/>
      </c>
      <c r="K101" s="34">
        <f>""</f>
        <v/>
      </c>
      <c r="L101" s="34">
        <f>""</f>
        <v/>
      </c>
      <c r="M101" s="34">
        <f>""</f>
        <v/>
      </c>
      <c r="N101" s="34">
        <f>""</f>
        <v/>
      </c>
    </row>
  </sheetData>
  <mergeCells count="1">
    <mergeCell ref="A1:N1"/>
  </mergeCells>
  <conditionalFormatting sqref="B48:N48">
    <cfRule type="expression" priority="1" dxfId="0">
      <formula>B48="Below Minimum"</formula>
    </cfRule>
  </conditionalFormatting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U25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4" customWidth="1" min="3" max="3"/>
    <col width="40" customWidth="1" min="4" max="4"/>
    <col width="22" customWidth="1" min="5" max="5"/>
    <col width="38" customWidth="1" min="6" max="6"/>
    <col width="30" customWidth="1" min="7" max="7"/>
    <col width="18" customWidth="1" min="8" max="8"/>
    <col width="18" customWidth="1" min="9" max="9"/>
    <col width="14" customWidth="1" min="10" max="10"/>
    <col width="16" customWidth="1" min="11" max="11"/>
    <col width="14" customWidth="1" min="12" max="12"/>
    <col width="20" customWidth="1" min="13" max="13"/>
    <col width="18" customWidth="1" min="14" max="14"/>
    <col width="22" customWidth="1" min="15" max="15"/>
    <col width="20" customWidth="1" min="16" max="16"/>
    <col width="24" customWidth="1" min="17" max="17"/>
    <col width="24" customWidth="1" min="18" max="18"/>
    <col width="14" customWidth="1" min="19" max="19"/>
    <col width="38" customWidth="1" min="20" max="20"/>
    <col width="32" customWidth="1" min="21" max="21"/>
  </cols>
  <sheetData>
    <row r="1">
      <c r="A1" s="1" t="inlineStr">
        <is>
          <t>Cash Activity</t>
        </is>
      </c>
    </row>
    <row r="2">
      <c r="A2" s="14" t="inlineStr">
        <is>
          <t>Enter expected and completed bank cash receipts and payments. Blue cells are editable; calculated columns update automatically.</t>
        </is>
      </c>
    </row>
    <row r="4">
      <c r="A4" s="15" t="inlineStr">
        <is>
          <t>Activity ID</t>
        </is>
      </c>
      <c r="B4" s="15" t="inlineStr">
        <is>
          <t>Cash Date</t>
        </is>
      </c>
      <c r="C4" s="15" t="inlineStr">
        <is>
          <t>Flow Direction</t>
        </is>
      </c>
      <c r="D4" s="15" t="inlineStr">
        <is>
          <t>Cash Category</t>
        </is>
      </c>
      <c r="E4" s="15" t="inlineStr">
        <is>
          <t>Department</t>
        </is>
      </c>
      <c r="F4" s="15" t="inlineStr">
        <is>
          <t>Description</t>
        </is>
      </c>
      <c r="G4" s="15" t="inlineStr">
        <is>
          <t>Counterparty</t>
        </is>
      </c>
      <c r="H4" s="15" t="inlineStr">
        <is>
          <t>Source Reference</t>
        </is>
      </c>
      <c r="I4" s="15" t="inlineStr">
        <is>
          <t>Forecast or Actual</t>
        </is>
      </c>
      <c r="J4" s="15" t="inlineStr">
        <is>
          <t>Status</t>
        </is>
      </c>
      <c r="K4" s="15" t="inlineStr">
        <is>
          <t>Base Amount</t>
        </is>
      </c>
      <c r="L4" s="15" t="inlineStr">
        <is>
          <t>Probability %</t>
        </is>
      </c>
      <c r="M4" s="15" t="inlineStr">
        <is>
          <t>Scenario Class</t>
        </is>
      </c>
      <c r="N4" s="15" t="inlineStr">
        <is>
          <t>Scenario Multiplier</t>
        </is>
      </c>
      <c r="O4" s="15" t="inlineStr">
        <is>
          <t>Scenario-Adjusted Amount</t>
        </is>
      </c>
      <c r="P4" s="15" t="inlineStr">
        <is>
          <t>Signed Cash Amount</t>
        </is>
      </c>
      <c r="Q4" s="15" t="inlineStr">
        <is>
          <t>Payment Method</t>
        </is>
      </c>
      <c r="R4" s="15" t="inlineStr">
        <is>
          <t>Owner</t>
        </is>
      </c>
      <c r="S4" s="15" t="inlineStr">
        <is>
          <t>Follow-Up Date</t>
        </is>
      </c>
      <c r="T4" s="15" t="inlineStr">
        <is>
          <t>Notes</t>
        </is>
      </c>
      <c r="U4" s="15" t="inlineStr">
        <is>
          <t>Data Quality Check</t>
        </is>
      </c>
    </row>
    <row r="5">
      <c r="A5" s="16" t="inlineStr">
        <is>
          <t>CF-2026-001</t>
        </is>
      </c>
      <c r="B5" s="36" t="n">
        <v>46119</v>
      </c>
      <c r="C5" s="16" t="inlineStr">
        <is>
          <t>Inflow</t>
        </is>
      </c>
      <c r="D5" s="16" t="inlineStr">
        <is>
          <t>Room Credit Card Settlements</t>
        </is>
      </c>
      <c r="E5" s="16" t="inlineStr">
        <is>
          <t>Rooms</t>
        </is>
      </c>
      <c r="F5" s="16" t="inlineStr">
        <is>
          <t>Weekend room card settlement</t>
        </is>
      </c>
      <c r="G5" s="16" t="inlineStr">
        <is>
          <t>HarborPay Merchant Services</t>
        </is>
      </c>
      <c r="H5" s="16" t="inlineStr">
        <is>
          <t>SET-0407</t>
        </is>
      </c>
      <c r="I5" s="16" t="inlineStr">
        <is>
          <t>Forecast</t>
        </is>
      </c>
      <c r="J5" s="16" t="inlineStr">
        <is>
          <t>Confirmed</t>
        </is>
      </c>
      <c r="K5" s="37" t="n">
        <v>42850</v>
      </c>
      <c r="L5" s="38" t="n">
        <v>1</v>
      </c>
      <c r="M5" s="16" t="inlineStr">
        <is>
          <t>Operating Inflow</t>
        </is>
      </c>
      <c r="N5" s="39">
        <f>IFERROR(IF(A5="","",INDEX('Assumptions'!$B$16:$G$18,MATCH('Assumptions'!$B$11,'Assumptions'!$A$16:$A$18,0),MATCH(M5,'Assumptions'!$B$15:$G$15,0))),"")</f>
        <v/>
      </c>
      <c r="O5" s="34">
        <f>IFERROR(IF(A5="","",IF(J5="Canceled",0,IF(I5="Actual",K5,K5*L5*N5))),"")</f>
        <v/>
      </c>
      <c r="P5" s="34">
        <f>IFERROR(IF(A5="","",IF(C5="Inflow",O5,IF(C5="Outflow",-O5,""))),"")</f>
        <v/>
      </c>
      <c r="Q5" s="16" t="inlineStr">
        <is>
          <t>Credit Card Settlement</t>
        </is>
      </c>
      <c r="R5" s="16" t="inlineStr">
        <is>
          <t>Revenue Manager</t>
        </is>
      </c>
      <c r="S5" s="36" t="n">
        <v>46118</v>
      </c>
      <c r="T5" s="16" t="inlineStr">
        <is>
          <t>Verify settlement batch timing.</t>
        </is>
      </c>
      <c r="U5" s="3">
        <f>IF(A5="","",IF(B5="","Missing Cash Date",IF(K5&lt;=0,"Amount Must Be Positive","OK")))</f>
        <v/>
      </c>
    </row>
    <row r="6">
      <c r="A6" s="16" t="inlineStr">
        <is>
          <t>CF-2026-002</t>
        </is>
      </c>
      <c r="B6" s="36" t="n">
        <v>46122</v>
      </c>
      <c r="C6" s="16" t="inlineStr">
        <is>
          <t>Inflow</t>
        </is>
      </c>
      <c r="D6" s="16" t="inlineStr">
        <is>
          <t>OTA Remittances</t>
        </is>
      </c>
      <c r="E6" s="16" t="inlineStr">
        <is>
          <t>Rooms</t>
        </is>
      </c>
      <c r="F6" s="16" t="inlineStr">
        <is>
          <t>OTA remittance for March stays</t>
        </is>
      </c>
      <c r="G6" s="16" t="inlineStr">
        <is>
          <t>Online Travel Agency</t>
        </is>
      </c>
      <c r="H6" s="16" t="inlineStr">
        <is>
          <t>OTA-APR-01</t>
        </is>
      </c>
      <c r="I6" s="16" t="inlineStr">
        <is>
          <t>Forecast</t>
        </is>
      </c>
      <c r="J6" s="16" t="inlineStr">
        <is>
          <t>Confirmed</t>
        </is>
      </c>
      <c r="K6" s="37" t="n">
        <v>18420</v>
      </c>
      <c r="L6" s="38" t="n">
        <v>1</v>
      </c>
      <c r="M6" s="16" t="inlineStr">
        <is>
          <t>Operating Inflow</t>
        </is>
      </c>
      <c r="N6" s="39">
        <f>IFERROR(IF(A6="","",INDEX('Assumptions'!$B$16:$G$18,MATCH('Assumptions'!$B$11,'Assumptions'!$A$16:$A$18,0),MATCH(M6,'Assumptions'!$B$15:$G$15,0))),"")</f>
        <v/>
      </c>
      <c r="O6" s="34">
        <f>IFERROR(IF(A6="","",IF(J6="Canceled",0,IF(I6="Actual",K6,K6*L6*N6))),"")</f>
        <v/>
      </c>
      <c r="P6" s="34">
        <f>IFERROR(IF(A6="","",IF(C6="Inflow",O6,IF(C6="Outflow",-O6,""))),"")</f>
        <v/>
      </c>
      <c r="Q6" s="16" t="inlineStr">
        <is>
          <t>ACH</t>
        </is>
      </c>
      <c r="R6" s="16" t="inlineStr">
        <is>
          <t>Revenue Manager</t>
        </is>
      </c>
      <c r="S6" s="36" t="n">
        <v>46120</v>
      </c>
      <c r="T6" s="16" t="inlineStr">
        <is>
          <t>Confirm remittance statement.</t>
        </is>
      </c>
      <c r="U6" s="3">
        <f>IF(A6="","",IF(B6="","Missing Cash Date",IF(K6&lt;=0,"Amount Must Be Positive","OK")))</f>
        <v/>
      </c>
    </row>
    <row r="7">
      <c r="A7" s="16" t="inlineStr">
        <is>
          <t>CF-2026-003</t>
        </is>
      </c>
      <c r="B7" s="36" t="n">
        <v>46125</v>
      </c>
      <c r="C7" s="16" t="inlineStr">
        <is>
          <t>Outflow</t>
        </is>
      </c>
      <c r="D7" s="16" t="inlineStr">
        <is>
          <t>Payroll and Wages</t>
        </is>
      </c>
      <c r="E7" s="16" t="inlineStr">
        <is>
          <t>Property-Wide</t>
        </is>
      </c>
      <c r="F7" s="16" t="inlineStr">
        <is>
          <t>Biweekly net payroll</t>
        </is>
      </c>
      <c r="G7" s="16" t="inlineStr">
        <is>
          <t>Hotel Payroll Account</t>
        </is>
      </c>
      <c r="H7" s="16" t="inlineStr">
        <is>
          <t>PAY-0413</t>
        </is>
      </c>
      <c r="I7" s="16" t="inlineStr">
        <is>
          <t>Forecast</t>
        </is>
      </c>
      <c r="J7" s="16" t="inlineStr">
        <is>
          <t>Scheduled</t>
        </is>
      </c>
      <c r="K7" s="37" t="n">
        <v>61300</v>
      </c>
      <c r="L7" s="38" t="n">
        <v>1</v>
      </c>
      <c r="M7" s="16" t="inlineStr">
        <is>
          <t>Operating Outflow</t>
        </is>
      </c>
      <c r="N7" s="39">
        <f>IFERROR(IF(A7="","",INDEX('Assumptions'!$B$16:$G$18,MATCH('Assumptions'!$B$11,'Assumptions'!$A$16:$A$18,0),MATCH(M7,'Assumptions'!$B$15:$G$15,0))),"")</f>
        <v/>
      </c>
      <c r="O7" s="34">
        <f>IFERROR(IF(A7="","",IF(J7="Canceled",0,IF(I7="Actual",K7,K7*L7*N7))),"")</f>
        <v/>
      </c>
      <c r="P7" s="34">
        <f>IFERROR(IF(A7="","",IF(C7="Inflow",O7,IF(C7="Outflow",-O7,""))),"")</f>
        <v/>
      </c>
      <c r="Q7" s="16" t="inlineStr">
        <is>
          <t>ACH</t>
        </is>
      </c>
      <c r="R7" s="16" t="inlineStr">
        <is>
          <t>Controller</t>
        </is>
      </c>
      <c r="S7" s="36" t="n">
        <v>46122</v>
      </c>
      <c r="T7" s="16" t="inlineStr">
        <is>
          <t>Confirm funding before release.</t>
        </is>
      </c>
      <c r="U7" s="3">
        <f>IF(A7="","",IF(B7="","Missing Cash Date",IF(K7&lt;=0,"Amount Must Be Positive","OK")))</f>
        <v/>
      </c>
    </row>
    <row r="8">
      <c r="A8" s="16" t="inlineStr">
        <is>
          <t>CF-2026-004</t>
        </is>
      </c>
      <c r="B8" s="36" t="n">
        <v>46127</v>
      </c>
      <c r="C8" s="16" t="inlineStr">
        <is>
          <t>Inflow</t>
        </is>
      </c>
      <c r="D8" s="16" t="inlineStr">
        <is>
          <t>Group and Event Deposits</t>
        </is>
      </c>
      <c r="E8" s="16" t="inlineStr">
        <is>
          <t>Events</t>
        </is>
      </c>
      <c r="F8" s="16" t="inlineStr">
        <is>
          <t>Spring association meeting deposit</t>
        </is>
      </c>
      <c r="G8" s="16" t="inlineStr">
        <is>
          <t>Lakeshore Trade Association</t>
        </is>
      </c>
      <c r="H8" s="16" t="inlineStr">
        <is>
          <t>GRP-LTA-26</t>
        </is>
      </c>
      <c r="I8" s="16" t="inlineStr">
        <is>
          <t>Forecast</t>
        </is>
      </c>
      <c r="J8" s="16" t="inlineStr">
        <is>
          <t>Tentative</t>
        </is>
      </c>
      <c r="K8" s="37" t="n">
        <v>25000</v>
      </c>
      <c r="L8" s="38" t="n">
        <v>0.6</v>
      </c>
      <c r="M8" s="16" t="inlineStr">
        <is>
          <t>Operating Inflow</t>
        </is>
      </c>
      <c r="N8" s="39">
        <f>IFERROR(IF(A8="","",INDEX('Assumptions'!$B$16:$G$18,MATCH('Assumptions'!$B$11,'Assumptions'!$A$16:$A$18,0),MATCH(M8,'Assumptions'!$B$15:$G$15,0))),"")</f>
        <v/>
      </c>
      <c r="O8" s="34">
        <f>IFERROR(IF(A8="","",IF(J8="Canceled",0,IF(I8="Actual",K8,K8*L8*N8))),"")</f>
        <v/>
      </c>
      <c r="P8" s="34">
        <f>IFERROR(IF(A8="","",IF(C8="Inflow",O8,IF(C8="Outflow",-O8,""))),"")</f>
        <v/>
      </c>
      <c r="Q8" s="16" t="inlineStr">
        <is>
          <t>Wire</t>
        </is>
      </c>
      <c r="R8" s="16" t="inlineStr">
        <is>
          <t>Director of Sales</t>
        </is>
      </c>
      <c r="S8" s="36" t="n">
        <v>46121</v>
      </c>
      <c r="T8" s="16" t="inlineStr">
        <is>
          <t>Follow up on signed agreement.</t>
        </is>
      </c>
      <c r="U8" s="3">
        <f>IF(A8="","",IF(B8="","Missing Cash Date",IF(K8&lt;=0,"Amount Must Be Positive","OK")))</f>
        <v/>
      </c>
    </row>
    <row r="9">
      <c r="A9" s="16" t="inlineStr">
        <is>
          <t>CF-2026-005</t>
        </is>
      </c>
      <c r="B9" s="36" t="n">
        <v>46129</v>
      </c>
      <c r="C9" s="16" t="inlineStr">
        <is>
          <t>Outflow</t>
        </is>
      </c>
      <c r="D9" s="16" t="inlineStr">
        <is>
          <t>Food and Beverage Purchases</t>
        </is>
      </c>
      <c r="E9" s="16" t="inlineStr">
        <is>
          <t>Food and Beverage</t>
        </is>
      </c>
      <c r="F9" s="16" t="inlineStr">
        <is>
          <t>Weekly supplier payment</t>
        </is>
      </c>
      <c r="G9" s="16" t="inlineStr">
        <is>
          <t>Metro Food Distributors</t>
        </is>
      </c>
      <c r="H9" s="16" t="inlineStr">
        <is>
          <t>INV-86421</t>
        </is>
      </c>
      <c r="I9" s="16" t="inlineStr">
        <is>
          <t>Forecast</t>
        </is>
      </c>
      <c r="J9" s="16" t="inlineStr">
        <is>
          <t>Scheduled</t>
        </is>
      </c>
      <c r="K9" s="37" t="n">
        <v>14780</v>
      </c>
      <c r="L9" s="38" t="n">
        <v>1</v>
      </c>
      <c r="M9" s="16" t="inlineStr">
        <is>
          <t>Operating Outflow</t>
        </is>
      </c>
      <c r="N9" s="39">
        <f>IFERROR(IF(A9="","",INDEX('Assumptions'!$B$16:$G$18,MATCH('Assumptions'!$B$11,'Assumptions'!$A$16:$A$18,0),MATCH(M9,'Assumptions'!$B$15:$G$15,0))),"")</f>
        <v/>
      </c>
      <c r="O9" s="34">
        <f>IFERROR(IF(A9="","",IF(J9="Canceled",0,IF(I9="Actual",K9,K9*L9*N9))),"")</f>
        <v/>
      </c>
      <c r="P9" s="34">
        <f>IFERROR(IF(A9="","",IF(C9="Inflow",O9,IF(C9="Outflow",-O9,""))),"")</f>
        <v/>
      </c>
      <c r="Q9" s="16" t="inlineStr">
        <is>
          <t>ACH</t>
        </is>
      </c>
      <c r="R9" s="16" t="inlineStr">
        <is>
          <t>Food and Beverage Director</t>
        </is>
      </c>
      <c r="S9" s="36" t="n">
        <v>46126</v>
      </c>
      <c r="T9" s="16" t="inlineStr">
        <is>
          <t>Review invoice support.</t>
        </is>
      </c>
      <c r="U9" s="3">
        <f>IF(A9="","",IF(B9="","Missing Cash Date",IF(K9&lt;=0,"Amount Must Be Positive","OK")))</f>
        <v/>
      </c>
    </row>
    <row r="10">
      <c r="A10" s="16" t="inlineStr">
        <is>
          <t>CF-2026-006</t>
        </is>
      </c>
      <c r="B10" s="36" t="n">
        <v>46132</v>
      </c>
      <c r="C10" s="16" t="inlineStr">
        <is>
          <t>Outflow</t>
        </is>
      </c>
      <c r="D10" s="16" t="inlineStr">
        <is>
          <t>Utilities</t>
        </is>
      </c>
      <c r="E10" s="16" t="inlineStr">
        <is>
          <t>Engineering</t>
        </is>
      </c>
      <c r="F10" s="16" t="inlineStr">
        <is>
          <t>Electric utility payment</t>
        </is>
      </c>
      <c r="G10" s="16" t="inlineStr">
        <is>
          <t>City Electric Utility</t>
        </is>
      </c>
      <c r="H10" s="16" t="inlineStr">
        <is>
          <t>UTIL-APR-26</t>
        </is>
      </c>
      <c r="I10" s="16" t="inlineStr">
        <is>
          <t>Forecast</t>
        </is>
      </c>
      <c r="J10" s="16" t="inlineStr">
        <is>
          <t>Confirmed</t>
        </is>
      </c>
      <c r="K10" s="37" t="n">
        <v>19650</v>
      </c>
      <c r="L10" s="38" t="n">
        <v>1</v>
      </c>
      <c r="M10" s="16" t="inlineStr">
        <is>
          <t>Operating Outflow</t>
        </is>
      </c>
      <c r="N10" s="39">
        <f>IFERROR(IF(A10="","",INDEX('Assumptions'!$B$16:$G$18,MATCH('Assumptions'!$B$11,'Assumptions'!$A$16:$A$18,0),MATCH(M10,'Assumptions'!$B$15:$G$15,0))),"")</f>
        <v/>
      </c>
      <c r="O10" s="34">
        <f>IFERROR(IF(A10="","",IF(J10="Canceled",0,IF(I10="Actual",K10,K10*L10*N10))),"")</f>
        <v/>
      </c>
      <c r="P10" s="34">
        <f>IFERROR(IF(A10="","",IF(C10="Inflow",O10,IF(C10="Outflow",-O10,""))),"")</f>
        <v/>
      </c>
      <c r="Q10" s="16" t="inlineStr">
        <is>
          <t>Auto-Debit</t>
        </is>
      </c>
      <c r="R10" s="16" t="inlineStr">
        <is>
          <t>Chief Engineer</t>
        </is>
      </c>
      <c r="S10" s="36" t="n">
        <v>46129</v>
      </c>
      <c r="T10" s="16" t="inlineStr">
        <is>
          <t>Confirm bank debit date.</t>
        </is>
      </c>
      <c r="U10" s="3">
        <f>IF(A10="","",IF(B10="","Missing Cash Date",IF(K10&lt;=0,"Amount Must Be Positive","OK")))</f>
        <v/>
      </c>
    </row>
    <row r="11">
      <c r="A11" s="16" t="inlineStr">
        <is>
          <t>CF-2026-007</t>
        </is>
      </c>
      <c r="B11" s="36" t="n">
        <v>46136</v>
      </c>
      <c r="C11" s="16" t="inlineStr">
        <is>
          <t>Inflow</t>
        </is>
      </c>
      <c r="D11" s="16" t="inlineStr">
        <is>
          <t>Group and Event Final Payments</t>
        </is>
      </c>
      <c r="E11" s="16" t="inlineStr">
        <is>
          <t>Events</t>
        </is>
      </c>
      <c r="F11" s="16" t="inlineStr">
        <is>
          <t>Wedding final payment</t>
        </is>
      </c>
      <c r="G11" s="16" t="inlineStr">
        <is>
          <t>Carter Wedding</t>
        </is>
      </c>
      <c r="H11" s="16" t="inlineStr">
        <is>
          <t>EVT-0426-CW</t>
        </is>
      </c>
      <c r="I11" s="16" t="inlineStr">
        <is>
          <t>Forecast</t>
        </is>
      </c>
      <c r="J11" s="16" t="inlineStr">
        <is>
          <t>Confirmed</t>
        </is>
      </c>
      <c r="K11" s="37" t="n">
        <v>37500</v>
      </c>
      <c r="L11" s="38" t="n">
        <v>1</v>
      </c>
      <c r="M11" s="16" t="inlineStr">
        <is>
          <t>Operating Inflow</t>
        </is>
      </c>
      <c r="N11" s="39">
        <f>IFERROR(IF(A11="","",INDEX('Assumptions'!$B$16:$G$18,MATCH('Assumptions'!$B$11,'Assumptions'!$A$16:$A$18,0),MATCH(M11,'Assumptions'!$B$15:$G$15,0))),"")</f>
        <v/>
      </c>
      <c r="O11" s="34">
        <f>IFERROR(IF(A11="","",IF(J11="Canceled",0,IF(I11="Actual",K11,K11*L11*N11))),"")</f>
        <v/>
      </c>
      <c r="P11" s="34">
        <f>IFERROR(IF(A11="","",IF(C11="Inflow",O11,IF(C11="Outflow",-O11,""))),"")</f>
        <v/>
      </c>
      <c r="Q11" s="16" t="inlineStr">
        <is>
          <t>Wire</t>
        </is>
      </c>
      <c r="R11" s="16" t="inlineStr">
        <is>
          <t>Catering Sales Manager</t>
        </is>
      </c>
      <c r="S11" s="36" t="n">
        <v>46132</v>
      </c>
      <c r="T11" s="16" t="inlineStr">
        <is>
          <t>Confirm final payment receipt.</t>
        </is>
      </c>
      <c r="U11" s="3">
        <f>IF(A11="","",IF(B11="","Missing Cash Date",IF(K11&lt;=0,"Amount Must Be Positive","OK")))</f>
        <v/>
      </c>
    </row>
    <row r="12">
      <c r="A12" s="16" t="inlineStr">
        <is>
          <t>CF-2026-008</t>
        </is>
      </c>
      <c r="B12" s="36" t="n">
        <v>46139</v>
      </c>
      <c r="C12" s="16" t="inlineStr">
        <is>
          <t>Outflow</t>
        </is>
      </c>
      <c r="D12" s="16" t="inlineStr">
        <is>
          <t>Sales and Occupancy Tax Remittances</t>
        </is>
      </c>
      <c r="E12" s="16" t="inlineStr">
        <is>
          <t>Administration</t>
        </is>
      </c>
      <c r="F12" s="16" t="inlineStr">
        <is>
          <t>Scheduled tax remittance</t>
        </is>
      </c>
      <c r="G12" s="16" t="inlineStr">
        <is>
          <t>State and Local Tax Agencies</t>
        </is>
      </c>
      <c r="H12" s="16" t="inlineStr">
        <is>
          <t>TAX-MAR-26</t>
        </is>
      </c>
      <c r="I12" s="16" t="inlineStr">
        <is>
          <t>Forecast</t>
        </is>
      </c>
      <c r="J12" s="16" t="inlineStr">
        <is>
          <t>Scheduled</t>
        </is>
      </c>
      <c r="K12" s="37" t="n">
        <v>33900</v>
      </c>
      <c r="L12" s="38" t="n">
        <v>1</v>
      </c>
      <c r="M12" s="16" t="inlineStr">
        <is>
          <t>Operating Outflow</t>
        </is>
      </c>
      <c r="N12" s="39">
        <f>IFERROR(IF(A12="","",INDEX('Assumptions'!$B$16:$G$18,MATCH('Assumptions'!$B$11,'Assumptions'!$A$16:$A$18,0),MATCH(M12,'Assumptions'!$B$15:$G$15,0))),"")</f>
        <v/>
      </c>
      <c r="O12" s="34">
        <f>IFERROR(IF(A12="","",IF(J12="Canceled",0,IF(I12="Actual",K12,K12*L12*N12))),"")</f>
        <v/>
      </c>
      <c r="P12" s="34">
        <f>IFERROR(IF(A12="","",IF(C12="Inflow",O12,IF(C12="Outflow",-O12,""))),"")</f>
        <v/>
      </c>
      <c r="Q12" s="16" t="inlineStr">
        <is>
          <t>ACH</t>
        </is>
      </c>
      <c r="R12" s="16" t="inlineStr">
        <is>
          <t>Controller</t>
        </is>
      </c>
      <c r="S12" s="36" t="n">
        <v>46134</v>
      </c>
      <c r="T12" s="16" t="inlineStr">
        <is>
          <t>Use property-approved filing amount.</t>
        </is>
      </c>
      <c r="U12" s="3">
        <f>IF(A12="","",IF(B12="","Missing Cash Date",IF(K12&lt;=0,"Amount Must Be Positive","OK")))</f>
        <v/>
      </c>
    </row>
    <row r="13">
      <c r="A13" s="16" t="inlineStr">
        <is>
          <t>CF-2026-009</t>
        </is>
      </c>
      <c r="B13" s="36" t="n">
        <v>46143</v>
      </c>
      <c r="C13" s="16" t="inlineStr">
        <is>
          <t>Outflow</t>
        </is>
      </c>
      <c r="D13" s="16" t="inlineStr">
        <is>
          <t>Debt Service</t>
        </is>
      </c>
      <c r="E13" s="16" t="inlineStr">
        <is>
          <t>Financing</t>
        </is>
      </c>
      <c r="F13" s="16" t="inlineStr">
        <is>
          <t>Monthly loan payment</t>
        </is>
      </c>
      <c r="G13" s="16" t="inlineStr">
        <is>
          <t>Regional Hospitality Bank</t>
        </is>
      </c>
      <c r="H13" s="16" t="inlineStr">
        <is>
          <t>LOAN-0501</t>
        </is>
      </c>
      <c r="I13" s="16" t="inlineStr">
        <is>
          <t>Forecast</t>
        </is>
      </c>
      <c r="J13" s="16" t="inlineStr">
        <is>
          <t>Scheduled</t>
        </is>
      </c>
      <c r="K13" s="37" t="n">
        <v>28750</v>
      </c>
      <c r="L13" s="38" t="n">
        <v>1</v>
      </c>
      <c r="M13" s="16" t="inlineStr">
        <is>
          <t>Financing Outflow</t>
        </is>
      </c>
      <c r="N13" s="39">
        <f>IFERROR(IF(A13="","",INDEX('Assumptions'!$B$16:$G$18,MATCH('Assumptions'!$B$11,'Assumptions'!$A$16:$A$18,0),MATCH(M13,'Assumptions'!$B$15:$G$15,0))),"")</f>
        <v/>
      </c>
      <c r="O13" s="34">
        <f>IFERROR(IF(A13="","",IF(J13="Canceled",0,IF(I13="Actual",K13,K13*L13*N13))),"")</f>
        <v/>
      </c>
      <c r="P13" s="34">
        <f>IFERROR(IF(A13="","",IF(C13="Inflow",O13,IF(C13="Outflow",-O13,""))),"")</f>
        <v/>
      </c>
      <c r="Q13" s="16" t="inlineStr">
        <is>
          <t>Auto-Debit</t>
        </is>
      </c>
      <c r="R13" s="16" t="inlineStr">
        <is>
          <t>General Manager</t>
        </is>
      </c>
      <c r="S13" s="36" t="n">
        <v>46140</v>
      </c>
      <c r="T13" s="16" t="inlineStr">
        <is>
          <t>Verify scheduled debit.</t>
        </is>
      </c>
      <c r="U13" s="3">
        <f>IF(A13="","",IF(B13="","Missing Cash Date",IF(K13&lt;=0,"Amount Must Be Positive","OK")))</f>
        <v/>
      </c>
    </row>
    <row r="14">
      <c r="A14" s="16" t="inlineStr">
        <is>
          <t>CF-2026-010</t>
        </is>
      </c>
      <c r="B14" s="36" t="n">
        <v>46150</v>
      </c>
      <c r="C14" s="16" t="inlineStr">
        <is>
          <t>Outflow</t>
        </is>
      </c>
      <c r="D14" s="16" t="inlineStr">
        <is>
          <t>Capital Expenditures</t>
        </is>
      </c>
      <c r="E14" s="16" t="inlineStr">
        <is>
          <t>Rooms</t>
        </is>
      </c>
      <c r="F14" s="16" t="inlineStr">
        <is>
          <t>Guest room mattress replacement deposit</t>
        </is>
      </c>
      <c r="G14" s="16" t="inlineStr">
        <is>
          <t>American Lodging Supply</t>
        </is>
      </c>
      <c r="H14" s="16" t="inlineStr">
        <is>
          <t>CAPEX-2605</t>
        </is>
      </c>
      <c r="I14" s="16" t="inlineStr">
        <is>
          <t>Forecast</t>
        </is>
      </c>
      <c r="J14" s="16" t="inlineStr">
        <is>
          <t>Planned</t>
        </is>
      </c>
      <c r="K14" s="37" t="n">
        <v>45000</v>
      </c>
      <c r="L14" s="38" t="n">
        <v>0.8</v>
      </c>
      <c r="M14" s="16" t="inlineStr">
        <is>
          <t>Capital Outflow</t>
        </is>
      </c>
      <c r="N14" s="39">
        <f>IFERROR(IF(A14="","",INDEX('Assumptions'!$B$16:$G$18,MATCH('Assumptions'!$B$11,'Assumptions'!$A$16:$A$18,0),MATCH(M14,'Assumptions'!$B$15:$G$15,0))),"")</f>
        <v/>
      </c>
      <c r="O14" s="34">
        <f>IFERROR(IF(A14="","",IF(J14="Canceled",0,IF(I14="Actual",K14,K14*L14*N14))),"")</f>
        <v/>
      </c>
      <c r="P14" s="34">
        <f>IFERROR(IF(A14="","",IF(C14="Inflow",O14,IF(C14="Outflow",-O14,""))),"")</f>
        <v/>
      </c>
      <c r="Q14" s="16" t="inlineStr">
        <is>
          <t>Check</t>
        </is>
      </c>
      <c r="R14" s="16" t="inlineStr">
        <is>
          <t>General Manager</t>
        </is>
      </c>
      <c r="S14" s="36" t="n">
        <v>46143</v>
      </c>
      <c r="T14" s="16" t="inlineStr">
        <is>
          <t>Confirm approval and delivery timing.</t>
        </is>
      </c>
      <c r="U14" s="3">
        <f>IF(A14="","",IF(B14="","Missing Cash Date",IF(K14&lt;=0,"Amount Must Be Positive","OK")))</f>
        <v/>
      </c>
    </row>
    <row r="15">
      <c r="A15" s="16" t="n"/>
      <c r="B15" s="3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37" t="n"/>
      <c r="L15" s="38" t="n"/>
      <c r="M15" s="16" t="n"/>
      <c r="N15" s="39">
        <f>IFERROR(IF(A15="","",INDEX('Assumptions'!$B$16:$G$18,MATCH('Assumptions'!$B$11,'Assumptions'!$A$16:$A$18,0),MATCH(M15,'Assumptions'!$B$15:$G$15,0))),"")</f>
        <v/>
      </c>
      <c r="O15" s="34">
        <f>IFERROR(IF(A15="","",IF(J15="Canceled",0,IF(I15="Actual",K15,K15*L15*N15))),"")</f>
        <v/>
      </c>
      <c r="P15" s="34">
        <f>IFERROR(IF(A15="","",IF(C15="Inflow",O15,IF(C15="Outflow",-O15,""))),"")</f>
        <v/>
      </c>
      <c r="Q15" s="16" t="n"/>
      <c r="R15" s="16" t="n"/>
      <c r="S15" s="36" t="n"/>
      <c r="T15" s="16" t="n"/>
      <c r="U15" s="3">
        <f>IF(A15="","",IF(B15="","Missing Cash Date",IF(K15&lt;=0,"Amount Must Be Positive","OK")))</f>
        <v/>
      </c>
    </row>
    <row r="16">
      <c r="A16" s="16" t="n"/>
      <c r="B16" s="3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37" t="n"/>
      <c r="L16" s="38" t="n"/>
      <c r="M16" s="16" t="n"/>
      <c r="N16" s="39">
        <f>IFERROR(IF(A16="","",INDEX('Assumptions'!$B$16:$G$18,MATCH('Assumptions'!$B$11,'Assumptions'!$A$16:$A$18,0),MATCH(M16,'Assumptions'!$B$15:$G$15,0))),"")</f>
        <v/>
      </c>
      <c r="O16" s="34">
        <f>IFERROR(IF(A16="","",IF(J16="Canceled",0,IF(I16="Actual",K16,K16*L16*N16))),"")</f>
        <v/>
      </c>
      <c r="P16" s="34">
        <f>IFERROR(IF(A16="","",IF(C16="Inflow",O16,IF(C16="Outflow",-O16,""))),"")</f>
        <v/>
      </c>
      <c r="Q16" s="16" t="n"/>
      <c r="R16" s="16" t="n"/>
      <c r="S16" s="36" t="n"/>
      <c r="T16" s="16" t="n"/>
      <c r="U16" s="3">
        <f>IF(A16="","",IF(B16="","Missing Cash Date",IF(K16&lt;=0,"Amount Must Be Positive","OK")))</f>
        <v/>
      </c>
    </row>
    <row r="17">
      <c r="A17" s="16" t="n"/>
      <c r="B17" s="3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37" t="n"/>
      <c r="L17" s="38" t="n"/>
      <c r="M17" s="16" t="n"/>
      <c r="N17" s="39">
        <f>IFERROR(IF(A17="","",INDEX('Assumptions'!$B$16:$G$18,MATCH('Assumptions'!$B$11,'Assumptions'!$A$16:$A$18,0),MATCH(M17,'Assumptions'!$B$15:$G$15,0))),"")</f>
        <v/>
      </c>
      <c r="O17" s="34">
        <f>IFERROR(IF(A17="","",IF(J17="Canceled",0,IF(I17="Actual",K17,K17*L17*N17))),"")</f>
        <v/>
      </c>
      <c r="P17" s="34">
        <f>IFERROR(IF(A17="","",IF(C17="Inflow",O17,IF(C17="Outflow",-O17,""))),"")</f>
        <v/>
      </c>
      <c r="Q17" s="16" t="n"/>
      <c r="R17" s="16" t="n"/>
      <c r="S17" s="36" t="n"/>
      <c r="T17" s="16" t="n"/>
      <c r="U17" s="3">
        <f>IF(A17="","",IF(B17="","Missing Cash Date",IF(K17&lt;=0,"Amount Must Be Positive","OK")))</f>
        <v/>
      </c>
    </row>
    <row r="18">
      <c r="A18" s="16" t="n"/>
      <c r="B18" s="3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37" t="n"/>
      <c r="L18" s="38" t="n"/>
      <c r="M18" s="16" t="n"/>
      <c r="N18" s="39">
        <f>IFERROR(IF(A18="","",INDEX('Assumptions'!$B$16:$G$18,MATCH('Assumptions'!$B$11,'Assumptions'!$A$16:$A$18,0),MATCH(M18,'Assumptions'!$B$15:$G$15,0))),"")</f>
        <v/>
      </c>
      <c r="O18" s="34">
        <f>IFERROR(IF(A18="","",IF(J18="Canceled",0,IF(I18="Actual",K18,K18*L18*N18))),"")</f>
        <v/>
      </c>
      <c r="P18" s="34">
        <f>IFERROR(IF(A18="","",IF(C18="Inflow",O18,IF(C18="Outflow",-O18,""))),"")</f>
        <v/>
      </c>
      <c r="Q18" s="16" t="n"/>
      <c r="R18" s="16" t="n"/>
      <c r="S18" s="36" t="n"/>
      <c r="T18" s="16" t="n"/>
      <c r="U18" s="3">
        <f>IF(A18="","",IF(B18="","Missing Cash Date",IF(K18&lt;=0,"Amount Must Be Positive","OK")))</f>
        <v/>
      </c>
    </row>
    <row r="19">
      <c r="A19" s="16" t="n"/>
      <c r="B19" s="3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37" t="n"/>
      <c r="L19" s="38" t="n"/>
      <c r="M19" s="16" t="n"/>
      <c r="N19" s="39">
        <f>IFERROR(IF(A19="","",INDEX('Assumptions'!$B$16:$G$18,MATCH('Assumptions'!$B$11,'Assumptions'!$A$16:$A$18,0),MATCH(M19,'Assumptions'!$B$15:$G$15,0))),"")</f>
        <v/>
      </c>
      <c r="O19" s="34">
        <f>IFERROR(IF(A19="","",IF(J19="Canceled",0,IF(I19="Actual",K19,K19*L19*N19))),"")</f>
        <v/>
      </c>
      <c r="P19" s="34">
        <f>IFERROR(IF(A19="","",IF(C19="Inflow",O19,IF(C19="Outflow",-O19,""))),"")</f>
        <v/>
      </c>
      <c r="Q19" s="16" t="n"/>
      <c r="R19" s="16" t="n"/>
      <c r="S19" s="36" t="n"/>
      <c r="T19" s="16" t="n"/>
      <c r="U19" s="3">
        <f>IF(A19="","",IF(B19="","Missing Cash Date",IF(K19&lt;=0,"Amount Must Be Positive","OK")))</f>
        <v/>
      </c>
    </row>
    <row r="20">
      <c r="A20" s="16" t="n"/>
      <c r="B20" s="3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37" t="n"/>
      <c r="L20" s="38" t="n"/>
      <c r="M20" s="16" t="n"/>
      <c r="N20" s="39">
        <f>IFERROR(IF(A20="","",INDEX('Assumptions'!$B$16:$G$18,MATCH('Assumptions'!$B$11,'Assumptions'!$A$16:$A$18,0),MATCH(M20,'Assumptions'!$B$15:$G$15,0))),"")</f>
        <v/>
      </c>
      <c r="O20" s="34">
        <f>IFERROR(IF(A20="","",IF(J20="Canceled",0,IF(I20="Actual",K20,K20*L20*N20))),"")</f>
        <v/>
      </c>
      <c r="P20" s="34">
        <f>IFERROR(IF(A20="","",IF(C20="Inflow",O20,IF(C20="Outflow",-O20,""))),"")</f>
        <v/>
      </c>
      <c r="Q20" s="16" t="n"/>
      <c r="R20" s="16" t="n"/>
      <c r="S20" s="36" t="n"/>
      <c r="T20" s="16" t="n"/>
      <c r="U20" s="3">
        <f>IF(A20="","",IF(B20="","Missing Cash Date",IF(K20&lt;=0,"Amount Must Be Positive","OK")))</f>
        <v/>
      </c>
    </row>
    <row r="21">
      <c r="A21" s="16" t="n"/>
      <c r="B21" s="3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37" t="n"/>
      <c r="L21" s="38" t="n"/>
      <c r="M21" s="16" t="n"/>
      <c r="N21" s="39">
        <f>IFERROR(IF(A21="","",INDEX('Assumptions'!$B$16:$G$18,MATCH('Assumptions'!$B$11,'Assumptions'!$A$16:$A$18,0),MATCH(M21,'Assumptions'!$B$15:$G$15,0))),"")</f>
        <v/>
      </c>
      <c r="O21" s="34">
        <f>IFERROR(IF(A21="","",IF(J21="Canceled",0,IF(I21="Actual",K21,K21*L21*N21))),"")</f>
        <v/>
      </c>
      <c r="P21" s="34">
        <f>IFERROR(IF(A21="","",IF(C21="Inflow",O21,IF(C21="Outflow",-O21,""))),"")</f>
        <v/>
      </c>
      <c r="Q21" s="16" t="n"/>
      <c r="R21" s="16" t="n"/>
      <c r="S21" s="36" t="n"/>
      <c r="T21" s="16" t="n"/>
      <c r="U21" s="3">
        <f>IF(A21="","",IF(B21="","Missing Cash Date",IF(K21&lt;=0,"Amount Must Be Positive","OK")))</f>
        <v/>
      </c>
    </row>
    <row r="22">
      <c r="A22" s="16" t="n"/>
      <c r="B22" s="3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37" t="n"/>
      <c r="L22" s="38" t="n"/>
      <c r="M22" s="16" t="n"/>
      <c r="N22" s="39">
        <f>IFERROR(IF(A22="","",INDEX('Assumptions'!$B$16:$G$18,MATCH('Assumptions'!$B$11,'Assumptions'!$A$16:$A$18,0),MATCH(M22,'Assumptions'!$B$15:$G$15,0))),"")</f>
        <v/>
      </c>
      <c r="O22" s="34">
        <f>IFERROR(IF(A22="","",IF(J22="Canceled",0,IF(I22="Actual",K22,K22*L22*N22))),"")</f>
        <v/>
      </c>
      <c r="P22" s="34">
        <f>IFERROR(IF(A22="","",IF(C22="Inflow",O22,IF(C22="Outflow",-O22,""))),"")</f>
        <v/>
      </c>
      <c r="Q22" s="16" t="n"/>
      <c r="R22" s="16" t="n"/>
      <c r="S22" s="36" t="n"/>
      <c r="T22" s="16" t="n"/>
      <c r="U22" s="3">
        <f>IF(A22="","",IF(B22="","Missing Cash Date",IF(K22&lt;=0,"Amount Must Be Positive","OK")))</f>
        <v/>
      </c>
    </row>
    <row r="23">
      <c r="A23" s="16" t="n"/>
      <c r="B23" s="3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37" t="n"/>
      <c r="L23" s="38" t="n"/>
      <c r="M23" s="16" t="n"/>
      <c r="N23" s="39">
        <f>IFERROR(IF(A23="","",INDEX('Assumptions'!$B$16:$G$18,MATCH('Assumptions'!$B$11,'Assumptions'!$A$16:$A$18,0),MATCH(M23,'Assumptions'!$B$15:$G$15,0))),"")</f>
        <v/>
      </c>
      <c r="O23" s="34">
        <f>IFERROR(IF(A23="","",IF(J23="Canceled",0,IF(I23="Actual",K23,K23*L23*N23))),"")</f>
        <v/>
      </c>
      <c r="P23" s="34">
        <f>IFERROR(IF(A23="","",IF(C23="Inflow",O23,IF(C23="Outflow",-O23,""))),"")</f>
        <v/>
      </c>
      <c r="Q23" s="16" t="n"/>
      <c r="R23" s="16" t="n"/>
      <c r="S23" s="36" t="n"/>
      <c r="T23" s="16" t="n"/>
      <c r="U23" s="3">
        <f>IF(A23="","",IF(B23="","Missing Cash Date",IF(K23&lt;=0,"Amount Must Be Positive","OK")))</f>
        <v/>
      </c>
    </row>
    <row r="24">
      <c r="A24" s="16" t="n"/>
      <c r="B24" s="3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37" t="n"/>
      <c r="L24" s="38" t="n"/>
      <c r="M24" s="16" t="n"/>
      <c r="N24" s="39">
        <f>IFERROR(IF(A24="","",INDEX('Assumptions'!$B$16:$G$18,MATCH('Assumptions'!$B$11,'Assumptions'!$A$16:$A$18,0),MATCH(M24,'Assumptions'!$B$15:$G$15,0))),"")</f>
        <v/>
      </c>
      <c r="O24" s="34">
        <f>IFERROR(IF(A24="","",IF(J24="Canceled",0,IF(I24="Actual",K24,K24*L24*N24))),"")</f>
        <v/>
      </c>
      <c r="P24" s="34">
        <f>IFERROR(IF(A24="","",IF(C24="Inflow",O24,IF(C24="Outflow",-O24,""))),"")</f>
        <v/>
      </c>
      <c r="Q24" s="16" t="n"/>
      <c r="R24" s="16" t="n"/>
      <c r="S24" s="36" t="n"/>
      <c r="T24" s="16" t="n"/>
      <c r="U24" s="3">
        <f>IF(A24="","",IF(B24="","Missing Cash Date",IF(K24&lt;=0,"Amount Must Be Positive","OK")))</f>
        <v/>
      </c>
    </row>
    <row r="25">
      <c r="A25" s="16" t="n"/>
      <c r="B25" s="3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37" t="n"/>
      <c r="L25" s="38" t="n"/>
      <c r="M25" s="16" t="n"/>
      <c r="N25" s="39">
        <f>IFERROR(IF(A25="","",INDEX('Assumptions'!$B$16:$G$18,MATCH('Assumptions'!$B$11,'Assumptions'!$A$16:$A$18,0),MATCH(M25,'Assumptions'!$B$15:$G$15,0))),"")</f>
        <v/>
      </c>
      <c r="O25" s="34">
        <f>IFERROR(IF(A25="","",IF(J25="Canceled",0,IF(I25="Actual",K25,K25*L25*N25))),"")</f>
        <v/>
      </c>
      <c r="P25" s="34">
        <f>IFERROR(IF(A25="","",IF(C25="Inflow",O25,IF(C25="Outflow",-O25,""))),"")</f>
        <v/>
      </c>
      <c r="Q25" s="16" t="n"/>
      <c r="R25" s="16" t="n"/>
      <c r="S25" s="36" t="n"/>
      <c r="T25" s="16" t="n"/>
      <c r="U25" s="3">
        <f>IF(A25="","",IF(B25="","Missing Cash Date",IF(K25&lt;=0,"Amount Must Be Positive","OK")))</f>
        <v/>
      </c>
    </row>
    <row r="26">
      <c r="A26" s="16" t="n"/>
      <c r="B26" s="3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37" t="n"/>
      <c r="L26" s="38" t="n"/>
      <c r="M26" s="16" t="n"/>
      <c r="N26" s="39">
        <f>IFERROR(IF(A26="","",INDEX('Assumptions'!$B$16:$G$18,MATCH('Assumptions'!$B$11,'Assumptions'!$A$16:$A$18,0),MATCH(M26,'Assumptions'!$B$15:$G$15,0))),"")</f>
        <v/>
      </c>
      <c r="O26" s="34">
        <f>IFERROR(IF(A26="","",IF(J26="Canceled",0,IF(I26="Actual",K26,K26*L26*N26))),"")</f>
        <v/>
      </c>
      <c r="P26" s="34">
        <f>IFERROR(IF(A26="","",IF(C26="Inflow",O26,IF(C26="Outflow",-O26,""))),"")</f>
        <v/>
      </c>
      <c r="Q26" s="16" t="n"/>
      <c r="R26" s="16" t="n"/>
      <c r="S26" s="36" t="n"/>
      <c r="T26" s="16" t="n"/>
      <c r="U26" s="3">
        <f>IF(A26="","",IF(B26="","Missing Cash Date",IF(K26&lt;=0,"Amount Must Be Positive","OK")))</f>
        <v/>
      </c>
    </row>
    <row r="27">
      <c r="A27" s="16" t="n"/>
      <c r="B27" s="3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37" t="n"/>
      <c r="L27" s="38" t="n"/>
      <c r="M27" s="16" t="n"/>
      <c r="N27" s="39">
        <f>IFERROR(IF(A27="","",INDEX('Assumptions'!$B$16:$G$18,MATCH('Assumptions'!$B$11,'Assumptions'!$A$16:$A$18,0),MATCH(M27,'Assumptions'!$B$15:$G$15,0))),"")</f>
        <v/>
      </c>
      <c r="O27" s="34">
        <f>IFERROR(IF(A27="","",IF(J27="Canceled",0,IF(I27="Actual",K27,K27*L27*N27))),"")</f>
        <v/>
      </c>
      <c r="P27" s="34">
        <f>IFERROR(IF(A27="","",IF(C27="Inflow",O27,IF(C27="Outflow",-O27,""))),"")</f>
        <v/>
      </c>
      <c r="Q27" s="16" t="n"/>
      <c r="R27" s="16" t="n"/>
      <c r="S27" s="36" t="n"/>
      <c r="T27" s="16" t="n"/>
      <c r="U27" s="3">
        <f>IF(A27="","",IF(B27="","Missing Cash Date",IF(K27&lt;=0,"Amount Must Be Positive","OK")))</f>
        <v/>
      </c>
    </row>
    <row r="28">
      <c r="A28" s="16" t="n"/>
      <c r="B28" s="3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37" t="n"/>
      <c r="L28" s="38" t="n"/>
      <c r="M28" s="16" t="n"/>
      <c r="N28" s="39">
        <f>IFERROR(IF(A28="","",INDEX('Assumptions'!$B$16:$G$18,MATCH('Assumptions'!$B$11,'Assumptions'!$A$16:$A$18,0),MATCH(M28,'Assumptions'!$B$15:$G$15,0))),"")</f>
        <v/>
      </c>
      <c r="O28" s="34">
        <f>IFERROR(IF(A28="","",IF(J28="Canceled",0,IF(I28="Actual",K28,K28*L28*N28))),"")</f>
        <v/>
      </c>
      <c r="P28" s="34">
        <f>IFERROR(IF(A28="","",IF(C28="Inflow",O28,IF(C28="Outflow",-O28,""))),"")</f>
        <v/>
      </c>
      <c r="Q28" s="16" t="n"/>
      <c r="R28" s="16" t="n"/>
      <c r="S28" s="36" t="n"/>
      <c r="T28" s="16" t="n"/>
      <c r="U28" s="3">
        <f>IF(A28="","",IF(B28="","Missing Cash Date",IF(K28&lt;=0,"Amount Must Be Positive","OK")))</f>
        <v/>
      </c>
    </row>
    <row r="29">
      <c r="A29" s="16" t="n"/>
      <c r="B29" s="3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37" t="n"/>
      <c r="L29" s="38" t="n"/>
      <c r="M29" s="16" t="n"/>
      <c r="N29" s="39">
        <f>IFERROR(IF(A29="","",INDEX('Assumptions'!$B$16:$G$18,MATCH('Assumptions'!$B$11,'Assumptions'!$A$16:$A$18,0),MATCH(M29,'Assumptions'!$B$15:$G$15,0))),"")</f>
        <v/>
      </c>
      <c r="O29" s="34">
        <f>IFERROR(IF(A29="","",IF(J29="Canceled",0,IF(I29="Actual",K29,K29*L29*N29))),"")</f>
        <v/>
      </c>
      <c r="P29" s="34">
        <f>IFERROR(IF(A29="","",IF(C29="Inflow",O29,IF(C29="Outflow",-O29,""))),"")</f>
        <v/>
      </c>
      <c r="Q29" s="16" t="n"/>
      <c r="R29" s="16" t="n"/>
      <c r="S29" s="36" t="n"/>
      <c r="T29" s="16" t="n"/>
      <c r="U29" s="3">
        <f>IF(A29="","",IF(B29="","Missing Cash Date",IF(K29&lt;=0,"Amount Must Be Positive","OK")))</f>
        <v/>
      </c>
    </row>
    <row r="30">
      <c r="A30" s="16" t="n"/>
      <c r="B30" s="3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37" t="n"/>
      <c r="L30" s="38" t="n"/>
      <c r="M30" s="16" t="n"/>
      <c r="N30" s="39">
        <f>IFERROR(IF(A30="","",INDEX('Assumptions'!$B$16:$G$18,MATCH('Assumptions'!$B$11,'Assumptions'!$A$16:$A$18,0),MATCH(M30,'Assumptions'!$B$15:$G$15,0))),"")</f>
        <v/>
      </c>
      <c r="O30" s="34">
        <f>IFERROR(IF(A30="","",IF(J30="Canceled",0,IF(I30="Actual",K30,K30*L30*N30))),"")</f>
        <v/>
      </c>
      <c r="P30" s="34">
        <f>IFERROR(IF(A30="","",IF(C30="Inflow",O30,IF(C30="Outflow",-O30,""))),"")</f>
        <v/>
      </c>
      <c r="Q30" s="16" t="n"/>
      <c r="R30" s="16" t="n"/>
      <c r="S30" s="36" t="n"/>
      <c r="T30" s="16" t="n"/>
      <c r="U30" s="3">
        <f>IF(A30="","",IF(B30="","Missing Cash Date",IF(K30&lt;=0,"Amount Must Be Positive","OK")))</f>
        <v/>
      </c>
    </row>
    <row r="31">
      <c r="A31" s="16" t="n"/>
      <c r="B31" s="3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37" t="n"/>
      <c r="L31" s="38" t="n"/>
      <c r="M31" s="16" t="n"/>
      <c r="N31" s="39">
        <f>IFERROR(IF(A31="","",INDEX('Assumptions'!$B$16:$G$18,MATCH('Assumptions'!$B$11,'Assumptions'!$A$16:$A$18,0),MATCH(M31,'Assumptions'!$B$15:$G$15,0))),"")</f>
        <v/>
      </c>
      <c r="O31" s="34">
        <f>IFERROR(IF(A31="","",IF(J31="Canceled",0,IF(I31="Actual",K31,K31*L31*N31))),"")</f>
        <v/>
      </c>
      <c r="P31" s="34">
        <f>IFERROR(IF(A31="","",IF(C31="Inflow",O31,IF(C31="Outflow",-O31,""))),"")</f>
        <v/>
      </c>
      <c r="Q31" s="16" t="n"/>
      <c r="R31" s="16" t="n"/>
      <c r="S31" s="36" t="n"/>
      <c r="T31" s="16" t="n"/>
      <c r="U31" s="3">
        <f>IF(A31="","",IF(B31="","Missing Cash Date",IF(K31&lt;=0,"Amount Must Be Positive","OK")))</f>
        <v/>
      </c>
    </row>
    <row r="32">
      <c r="A32" s="16" t="n"/>
      <c r="B32" s="3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37" t="n"/>
      <c r="L32" s="38" t="n"/>
      <c r="M32" s="16" t="n"/>
      <c r="N32" s="39">
        <f>IFERROR(IF(A32="","",INDEX('Assumptions'!$B$16:$G$18,MATCH('Assumptions'!$B$11,'Assumptions'!$A$16:$A$18,0),MATCH(M32,'Assumptions'!$B$15:$G$15,0))),"")</f>
        <v/>
      </c>
      <c r="O32" s="34">
        <f>IFERROR(IF(A32="","",IF(J32="Canceled",0,IF(I32="Actual",K32,K32*L32*N32))),"")</f>
        <v/>
      </c>
      <c r="P32" s="34">
        <f>IFERROR(IF(A32="","",IF(C32="Inflow",O32,IF(C32="Outflow",-O32,""))),"")</f>
        <v/>
      </c>
      <c r="Q32" s="16" t="n"/>
      <c r="R32" s="16" t="n"/>
      <c r="S32" s="36" t="n"/>
      <c r="T32" s="16" t="n"/>
      <c r="U32" s="3">
        <f>IF(A32="","",IF(B32="","Missing Cash Date",IF(K32&lt;=0,"Amount Must Be Positive","OK")))</f>
        <v/>
      </c>
    </row>
    <row r="33">
      <c r="A33" s="16" t="n"/>
      <c r="B33" s="3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37" t="n"/>
      <c r="L33" s="38" t="n"/>
      <c r="M33" s="16" t="n"/>
      <c r="N33" s="39">
        <f>IFERROR(IF(A33="","",INDEX('Assumptions'!$B$16:$G$18,MATCH('Assumptions'!$B$11,'Assumptions'!$A$16:$A$18,0),MATCH(M33,'Assumptions'!$B$15:$G$15,0))),"")</f>
        <v/>
      </c>
      <c r="O33" s="34">
        <f>IFERROR(IF(A33="","",IF(J33="Canceled",0,IF(I33="Actual",K33,K33*L33*N33))),"")</f>
        <v/>
      </c>
      <c r="P33" s="34">
        <f>IFERROR(IF(A33="","",IF(C33="Inflow",O33,IF(C33="Outflow",-O33,""))),"")</f>
        <v/>
      </c>
      <c r="Q33" s="16" t="n"/>
      <c r="R33" s="16" t="n"/>
      <c r="S33" s="36" t="n"/>
      <c r="T33" s="16" t="n"/>
      <c r="U33" s="3">
        <f>IF(A33="","",IF(B33="","Missing Cash Date",IF(K33&lt;=0,"Amount Must Be Positive","OK")))</f>
        <v/>
      </c>
    </row>
    <row r="34">
      <c r="A34" s="16" t="n"/>
      <c r="B34" s="3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37" t="n"/>
      <c r="L34" s="38" t="n"/>
      <c r="M34" s="16" t="n"/>
      <c r="N34" s="39">
        <f>IFERROR(IF(A34="","",INDEX('Assumptions'!$B$16:$G$18,MATCH('Assumptions'!$B$11,'Assumptions'!$A$16:$A$18,0),MATCH(M34,'Assumptions'!$B$15:$G$15,0))),"")</f>
        <v/>
      </c>
      <c r="O34" s="34">
        <f>IFERROR(IF(A34="","",IF(J34="Canceled",0,IF(I34="Actual",K34,K34*L34*N34))),"")</f>
        <v/>
      </c>
      <c r="P34" s="34">
        <f>IFERROR(IF(A34="","",IF(C34="Inflow",O34,IF(C34="Outflow",-O34,""))),"")</f>
        <v/>
      </c>
      <c r="Q34" s="16" t="n"/>
      <c r="R34" s="16" t="n"/>
      <c r="S34" s="36" t="n"/>
      <c r="T34" s="16" t="n"/>
      <c r="U34" s="3">
        <f>IF(A34="","",IF(B34="","Missing Cash Date",IF(K34&lt;=0,"Amount Must Be Positive","OK")))</f>
        <v/>
      </c>
    </row>
    <row r="35">
      <c r="A35" s="16" t="n"/>
      <c r="B35" s="3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37" t="n"/>
      <c r="L35" s="38" t="n"/>
      <c r="M35" s="16" t="n"/>
      <c r="N35" s="39">
        <f>IFERROR(IF(A35="","",INDEX('Assumptions'!$B$16:$G$18,MATCH('Assumptions'!$B$11,'Assumptions'!$A$16:$A$18,0),MATCH(M35,'Assumptions'!$B$15:$G$15,0))),"")</f>
        <v/>
      </c>
      <c r="O35" s="34">
        <f>IFERROR(IF(A35="","",IF(J35="Canceled",0,IF(I35="Actual",K35,K35*L35*N35))),"")</f>
        <v/>
      </c>
      <c r="P35" s="34">
        <f>IFERROR(IF(A35="","",IF(C35="Inflow",O35,IF(C35="Outflow",-O35,""))),"")</f>
        <v/>
      </c>
      <c r="Q35" s="16" t="n"/>
      <c r="R35" s="16" t="n"/>
      <c r="S35" s="36" t="n"/>
      <c r="T35" s="16" t="n"/>
      <c r="U35" s="3">
        <f>IF(A35="","",IF(B35="","Missing Cash Date",IF(K35&lt;=0,"Amount Must Be Positive","OK")))</f>
        <v/>
      </c>
    </row>
    <row r="36">
      <c r="A36" s="16" t="n"/>
      <c r="B36" s="3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37" t="n"/>
      <c r="L36" s="38" t="n"/>
      <c r="M36" s="16" t="n"/>
      <c r="N36" s="39">
        <f>IFERROR(IF(A36="","",INDEX('Assumptions'!$B$16:$G$18,MATCH('Assumptions'!$B$11,'Assumptions'!$A$16:$A$18,0),MATCH(M36,'Assumptions'!$B$15:$G$15,0))),"")</f>
        <v/>
      </c>
      <c r="O36" s="34">
        <f>IFERROR(IF(A36="","",IF(J36="Canceled",0,IF(I36="Actual",K36,K36*L36*N36))),"")</f>
        <v/>
      </c>
      <c r="P36" s="34">
        <f>IFERROR(IF(A36="","",IF(C36="Inflow",O36,IF(C36="Outflow",-O36,""))),"")</f>
        <v/>
      </c>
      <c r="Q36" s="16" t="n"/>
      <c r="R36" s="16" t="n"/>
      <c r="S36" s="36" t="n"/>
      <c r="T36" s="16" t="n"/>
      <c r="U36" s="3">
        <f>IF(A36="","",IF(B36="","Missing Cash Date",IF(K36&lt;=0,"Amount Must Be Positive","OK")))</f>
        <v/>
      </c>
    </row>
    <row r="37">
      <c r="A37" s="16" t="n"/>
      <c r="B37" s="3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37" t="n"/>
      <c r="L37" s="38" t="n"/>
      <c r="M37" s="16" t="n"/>
      <c r="N37" s="39">
        <f>IFERROR(IF(A37="","",INDEX('Assumptions'!$B$16:$G$18,MATCH('Assumptions'!$B$11,'Assumptions'!$A$16:$A$18,0),MATCH(M37,'Assumptions'!$B$15:$G$15,0))),"")</f>
        <v/>
      </c>
      <c r="O37" s="34">
        <f>IFERROR(IF(A37="","",IF(J37="Canceled",0,IF(I37="Actual",K37,K37*L37*N37))),"")</f>
        <v/>
      </c>
      <c r="P37" s="34">
        <f>IFERROR(IF(A37="","",IF(C37="Inflow",O37,IF(C37="Outflow",-O37,""))),"")</f>
        <v/>
      </c>
      <c r="Q37" s="16" t="n"/>
      <c r="R37" s="16" t="n"/>
      <c r="S37" s="36" t="n"/>
      <c r="T37" s="16" t="n"/>
      <c r="U37" s="3">
        <f>IF(A37="","",IF(B37="","Missing Cash Date",IF(K37&lt;=0,"Amount Must Be Positive","OK")))</f>
        <v/>
      </c>
    </row>
    <row r="38">
      <c r="A38" s="16" t="n"/>
      <c r="B38" s="3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37" t="n"/>
      <c r="L38" s="38" t="n"/>
      <c r="M38" s="16" t="n"/>
      <c r="N38" s="39">
        <f>IFERROR(IF(A38="","",INDEX('Assumptions'!$B$16:$G$18,MATCH('Assumptions'!$B$11,'Assumptions'!$A$16:$A$18,0),MATCH(M38,'Assumptions'!$B$15:$G$15,0))),"")</f>
        <v/>
      </c>
      <c r="O38" s="34">
        <f>IFERROR(IF(A38="","",IF(J38="Canceled",0,IF(I38="Actual",K38,K38*L38*N38))),"")</f>
        <v/>
      </c>
      <c r="P38" s="34">
        <f>IFERROR(IF(A38="","",IF(C38="Inflow",O38,IF(C38="Outflow",-O38,""))),"")</f>
        <v/>
      </c>
      <c r="Q38" s="16" t="n"/>
      <c r="R38" s="16" t="n"/>
      <c r="S38" s="36" t="n"/>
      <c r="T38" s="16" t="n"/>
      <c r="U38" s="3">
        <f>IF(A38="","",IF(B38="","Missing Cash Date",IF(K38&lt;=0,"Amount Must Be Positive","OK")))</f>
        <v/>
      </c>
    </row>
    <row r="39">
      <c r="A39" s="16" t="n"/>
      <c r="B39" s="3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37" t="n"/>
      <c r="L39" s="38" t="n"/>
      <c r="M39" s="16" t="n"/>
      <c r="N39" s="39">
        <f>IFERROR(IF(A39="","",INDEX('Assumptions'!$B$16:$G$18,MATCH('Assumptions'!$B$11,'Assumptions'!$A$16:$A$18,0),MATCH(M39,'Assumptions'!$B$15:$G$15,0))),"")</f>
        <v/>
      </c>
      <c r="O39" s="34">
        <f>IFERROR(IF(A39="","",IF(J39="Canceled",0,IF(I39="Actual",K39,K39*L39*N39))),"")</f>
        <v/>
      </c>
      <c r="P39" s="34">
        <f>IFERROR(IF(A39="","",IF(C39="Inflow",O39,IF(C39="Outflow",-O39,""))),"")</f>
        <v/>
      </c>
      <c r="Q39" s="16" t="n"/>
      <c r="R39" s="16" t="n"/>
      <c r="S39" s="36" t="n"/>
      <c r="T39" s="16" t="n"/>
      <c r="U39" s="3">
        <f>IF(A39="","",IF(B39="","Missing Cash Date",IF(K39&lt;=0,"Amount Must Be Positive","OK")))</f>
        <v/>
      </c>
    </row>
    <row r="40">
      <c r="A40" s="16" t="n"/>
      <c r="B40" s="3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37" t="n"/>
      <c r="L40" s="38" t="n"/>
      <c r="M40" s="16" t="n"/>
      <c r="N40" s="39">
        <f>IFERROR(IF(A40="","",INDEX('Assumptions'!$B$16:$G$18,MATCH('Assumptions'!$B$11,'Assumptions'!$A$16:$A$18,0),MATCH(M40,'Assumptions'!$B$15:$G$15,0))),"")</f>
        <v/>
      </c>
      <c r="O40" s="34">
        <f>IFERROR(IF(A40="","",IF(J40="Canceled",0,IF(I40="Actual",K40,K40*L40*N40))),"")</f>
        <v/>
      </c>
      <c r="P40" s="34">
        <f>IFERROR(IF(A40="","",IF(C40="Inflow",O40,IF(C40="Outflow",-O40,""))),"")</f>
        <v/>
      </c>
      <c r="Q40" s="16" t="n"/>
      <c r="R40" s="16" t="n"/>
      <c r="S40" s="36" t="n"/>
      <c r="T40" s="16" t="n"/>
      <c r="U40" s="3">
        <f>IF(A40="","",IF(B40="","Missing Cash Date",IF(K40&lt;=0,"Amount Must Be Positive","OK")))</f>
        <v/>
      </c>
    </row>
    <row r="41">
      <c r="A41" s="16" t="n"/>
      <c r="B41" s="3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37" t="n"/>
      <c r="L41" s="38" t="n"/>
      <c r="M41" s="16" t="n"/>
      <c r="N41" s="39">
        <f>IFERROR(IF(A41="","",INDEX('Assumptions'!$B$16:$G$18,MATCH('Assumptions'!$B$11,'Assumptions'!$A$16:$A$18,0),MATCH(M41,'Assumptions'!$B$15:$G$15,0))),"")</f>
        <v/>
      </c>
      <c r="O41" s="34">
        <f>IFERROR(IF(A41="","",IF(J41="Canceled",0,IF(I41="Actual",K41,K41*L41*N41))),"")</f>
        <v/>
      </c>
      <c r="P41" s="34">
        <f>IFERROR(IF(A41="","",IF(C41="Inflow",O41,IF(C41="Outflow",-O41,""))),"")</f>
        <v/>
      </c>
      <c r="Q41" s="16" t="n"/>
      <c r="R41" s="16" t="n"/>
      <c r="S41" s="36" t="n"/>
      <c r="T41" s="16" t="n"/>
      <c r="U41" s="3">
        <f>IF(A41="","",IF(B41="","Missing Cash Date",IF(K41&lt;=0,"Amount Must Be Positive","OK")))</f>
        <v/>
      </c>
    </row>
    <row r="42">
      <c r="A42" s="16" t="n"/>
      <c r="B42" s="3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37" t="n"/>
      <c r="L42" s="38" t="n"/>
      <c r="M42" s="16" t="n"/>
      <c r="N42" s="39">
        <f>IFERROR(IF(A42="","",INDEX('Assumptions'!$B$16:$G$18,MATCH('Assumptions'!$B$11,'Assumptions'!$A$16:$A$18,0),MATCH(M42,'Assumptions'!$B$15:$G$15,0))),"")</f>
        <v/>
      </c>
      <c r="O42" s="34">
        <f>IFERROR(IF(A42="","",IF(J42="Canceled",0,IF(I42="Actual",K42,K42*L42*N42))),"")</f>
        <v/>
      </c>
      <c r="P42" s="34">
        <f>IFERROR(IF(A42="","",IF(C42="Inflow",O42,IF(C42="Outflow",-O42,""))),"")</f>
        <v/>
      </c>
      <c r="Q42" s="16" t="n"/>
      <c r="R42" s="16" t="n"/>
      <c r="S42" s="36" t="n"/>
      <c r="T42" s="16" t="n"/>
      <c r="U42" s="3">
        <f>IF(A42="","",IF(B42="","Missing Cash Date",IF(K42&lt;=0,"Amount Must Be Positive","OK")))</f>
        <v/>
      </c>
    </row>
    <row r="43">
      <c r="A43" s="16" t="n"/>
      <c r="B43" s="3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37" t="n"/>
      <c r="L43" s="38" t="n"/>
      <c r="M43" s="16" t="n"/>
      <c r="N43" s="39">
        <f>IFERROR(IF(A43="","",INDEX('Assumptions'!$B$16:$G$18,MATCH('Assumptions'!$B$11,'Assumptions'!$A$16:$A$18,0),MATCH(M43,'Assumptions'!$B$15:$G$15,0))),"")</f>
        <v/>
      </c>
      <c r="O43" s="34">
        <f>IFERROR(IF(A43="","",IF(J43="Canceled",0,IF(I43="Actual",K43,K43*L43*N43))),"")</f>
        <v/>
      </c>
      <c r="P43" s="34">
        <f>IFERROR(IF(A43="","",IF(C43="Inflow",O43,IF(C43="Outflow",-O43,""))),"")</f>
        <v/>
      </c>
      <c r="Q43" s="16" t="n"/>
      <c r="R43" s="16" t="n"/>
      <c r="S43" s="36" t="n"/>
      <c r="T43" s="16" t="n"/>
      <c r="U43" s="3">
        <f>IF(A43="","",IF(B43="","Missing Cash Date",IF(K43&lt;=0,"Amount Must Be Positive","OK")))</f>
        <v/>
      </c>
    </row>
    <row r="44">
      <c r="A44" s="16" t="n"/>
      <c r="B44" s="3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37" t="n"/>
      <c r="L44" s="38" t="n"/>
      <c r="M44" s="16" t="n"/>
      <c r="N44" s="39">
        <f>IFERROR(IF(A44="","",INDEX('Assumptions'!$B$16:$G$18,MATCH('Assumptions'!$B$11,'Assumptions'!$A$16:$A$18,0),MATCH(M44,'Assumptions'!$B$15:$G$15,0))),"")</f>
        <v/>
      </c>
      <c r="O44" s="34">
        <f>IFERROR(IF(A44="","",IF(J44="Canceled",0,IF(I44="Actual",K44,K44*L44*N44))),"")</f>
        <v/>
      </c>
      <c r="P44" s="34">
        <f>IFERROR(IF(A44="","",IF(C44="Inflow",O44,IF(C44="Outflow",-O44,""))),"")</f>
        <v/>
      </c>
      <c r="Q44" s="16" t="n"/>
      <c r="R44" s="16" t="n"/>
      <c r="S44" s="36" t="n"/>
      <c r="T44" s="16" t="n"/>
      <c r="U44" s="3">
        <f>IF(A44="","",IF(B44="","Missing Cash Date",IF(K44&lt;=0,"Amount Must Be Positive","OK")))</f>
        <v/>
      </c>
    </row>
    <row r="45">
      <c r="A45" s="16" t="n"/>
      <c r="B45" s="3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37" t="n"/>
      <c r="L45" s="38" t="n"/>
      <c r="M45" s="16" t="n"/>
      <c r="N45" s="39">
        <f>IFERROR(IF(A45="","",INDEX('Assumptions'!$B$16:$G$18,MATCH('Assumptions'!$B$11,'Assumptions'!$A$16:$A$18,0),MATCH(M45,'Assumptions'!$B$15:$G$15,0))),"")</f>
        <v/>
      </c>
      <c r="O45" s="34">
        <f>IFERROR(IF(A45="","",IF(J45="Canceled",0,IF(I45="Actual",K45,K45*L45*N45))),"")</f>
        <v/>
      </c>
      <c r="P45" s="34">
        <f>IFERROR(IF(A45="","",IF(C45="Inflow",O45,IF(C45="Outflow",-O45,""))),"")</f>
        <v/>
      </c>
      <c r="Q45" s="16" t="n"/>
      <c r="R45" s="16" t="n"/>
      <c r="S45" s="36" t="n"/>
      <c r="T45" s="16" t="n"/>
      <c r="U45" s="3">
        <f>IF(A45="","",IF(B45="","Missing Cash Date",IF(K45&lt;=0,"Amount Must Be Positive","OK")))</f>
        <v/>
      </c>
    </row>
    <row r="46">
      <c r="A46" s="16" t="n"/>
      <c r="B46" s="3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37" t="n"/>
      <c r="L46" s="38" t="n"/>
      <c r="M46" s="16" t="n"/>
      <c r="N46" s="39">
        <f>IFERROR(IF(A46="","",INDEX('Assumptions'!$B$16:$G$18,MATCH('Assumptions'!$B$11,'Assumptions'!$A$16:$A$18,0),MATCH(M46,'Assumptions'!$B$15:$G$15,0))),"")</f>
        <v/>
      </c>
      <c r="O46" s="34">
        <f>IFERROR(IF(A46="","",IF(J46="Canceled",0,IF(I46="Actual",K46,K46*L46*N46))),"")</f>
        <v/>
      </c>
      <c r="P46" s="34">
        <f>IFERROR(IF(A46="","",IF(C46="Inflow",O46,IF(C46="Outflow",-O46,""))),"")</f>
        <v/>
      </c>
      <c r="Q46" s="16" t="n"/>
      <c r="R46" s="16" t="n"/>
      <c r="S46" s="36" t="n"/>
      <c r="T46" s="16" t="n"/>
      <c r="U46" s="3">
        <f>IF(A46="","",IF(B46="","Missing Cash Date",IF(K46&lt;=0,"Amount Must Be Positive","OK")))</f>
        <v/>
      </c>
    </row>
    <row r="47">
      <c r="A47" s="16" t="n"/>
      <c r="B47" s="3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37" t="n"/>
      <c r="L47" s="38" t="n"/>
      <c r="M47" s="16" t="n"/>
      <c r="N47" s="39">
        <f>IFERROR(IF(A47="","",INDEX('Assumptions'!$B$16:$G$18,MATCH('Assumptions'!$B$11,'Assumptions'!$A$16:$A$18,0),MATCH(M47,'Assumptions'!$B$15:$G$15,0))),"")</f>
        <v/>
      </c>
      <c r="O47" s="34">
        <f>IFERROR(IF(A47="","",IF(J47="Canceled",0,IF(I47="Actual",K47,K47*L47*N47))),"")</f>
        <v/>
      </c>
      <c r="P47" s="34">
        <f>IFERROR(IF(A47="","",IF(C47="Inflow",O47,IF(C47="Outflow",-O47,""))),"")</f>
        <v/>
      </c>
      <c r="Q47" s="16" t="n"/>
      <c r="R47" s="16" t="n"/>
      <c r="S47" s="36" t="n"/>
      <c r="T47" s="16" t="n"/>
      <c r="U47" s="3">
        <f>IF(A47="","",IF(B47="","Missing Cash Date",IF(K47&lt;=0,"Amount Must Be Positive","OK")))</f>
        <v/>
      </c>
    </row>
    <row r="48">
      <c r="A48" s="16" t="n"/>
      <c r="B48" s="3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37" t="n"/>
      <c r="L48" s="38" t="n"/>
      <c r="M48" s="16" t="n"/>
      <c r="N48" s="39">
        <f>IFERROR(IF(A48="","",INDEX('Assumptions'!$B$16:$G$18,MATCH('Assumptions'!$B$11,'Assumptions'!$A$16:$A$18,0),MATCH(M48,'Assumptions'!$B$15:$G$15,0))),"")</f>
        <v/>
      </c>
      <c r="O48" s="34">
        <f>IFERROR(IF(A48="","",IF(J48="Canceled",0,IF(I48="Actual",K48,K48*L48*N48))),"")</f>
        <v/>
      </c>
      <c r="P48" s="34">
        <f>IFERROR(IF(A48="","",IF(C48="Inflow",O48,IF(C48="Outflow",-O48,""))),"")</f>
        <v/>
      </c>
      <c r="Q48" s="16" t="n"/>
      <c r="R48" s="16" t="n"/>
      <c r="S48" s="36" t="n"/>
      <c r="T48" s="16" t="n"/>
      <c r="U48" s="3">
        <f>IF(A48="","",IF(B48="","Missing Cash Date",IF(K48&lt;=0,"Amount Must Be Positive","OK")))</f>
        <v/>
      </c>
    </row>
    <row r="49">
      <c r="A49" s="16" t="n"/>
      <c r="B49" s="3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37" t="n"/>
      <c r="L49" s="38" t="n"/>
      <c r="M49" s="16" t="n"/>
      <c r="N49" s="39">
        <f>IFERROR(IF(A49="","",INDEX('Assumptions'!$B$16:$G$18,MATCH('Assumptions'!$B$11,'Assumptions'!$A$16:$A$18,0),MATCH(M49,'Assumptions'!$B$15:$G$15,0))),"")</f>
        <v/>
      </c>
      <c r="O49" s="34">
        <f>IFERROR(IF(A49="","",IF(J49="Canceled",0,IF(I49="Actual",K49,K49*L49*N49))),"")</f>
        <v/>
      </c>
      <c r="P49" s="34">
        <f>IFERROR(IF(A49="","",IF(C49="Inflow",O49,IF(C49="Outflow",-O49,""))),"")</f>
        <v/>
      </c>
      <c r="Q49" s="16" t="n"/>
      <c r="R49" s="16" t="n"/>
      <c r="S49" s="36" t="n"/>
      <c r="T49" s="16" t="n"/>
      <c r="U49" s="3">
        <f>IF(A49="","",IF(B49="","Missing Cash Date",IF(K49&lt;=0,"Amount Must Be Positive","OK")))</f>
        <v/>
      </c>
    </row>
    <row r="50">
      <c r="A50" s="16" t="n"/>
      <c r="B50" s="3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37" t="n"/>
      <c r="L50" s="38" t="n"/>
      <c r="M50" s="16" t="n"/>
      <c r="N50" s="39">
        <f>IFERROR(IF(A50="","",INDEX('Assumptions'!$B$16:$G$18,MATCH('Assumptions'!$B$11,'Assumptions'!$A$16:$A$18,0),MATCH(M50,'Assumptions'!$B$15:$G$15,0))),"")</f>
        <v/>
      </c>
      <c r="O50" s="34">
        <f>IFERROR(IF(A50="","",IF(J50="Canceled",0,IF(I50="Actual",K50,K50*L50*N50))),"")</f>
        <v/>
      </c>
      <c r="P50" s="34">
        <f>IFERROR(IF(A50="","",IF(C50="Inflow",O50,IF(C50="Outflow",-O50,""))),"")</f>
        <v/>
      </c>
      <c r="Q50" s="16" t="n"/>
      <c r="R50" s="16" t="n"/>
      <c r="S50" s="36" t="n"/>
      <c r="T50" s="16" t="n"/>
      <c r="U50" s="3">
        <f>IF(A50="","",IF(B50="","Missing Cash Date",IF(K50&lt;=0,"Amount Must Be Positive","OK")))</f>
        <v/>
      </c>
    </row>
    <row r="51">
      <c r="A51" s="16" t="n"/>
      <c r="B51" s="3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37" t="n"/>
      <c r="L51" s="38" t="n"/>
      <c r="M51" s="16" t="n"/>
      <c r="N51" s="39">
        <f>IFERROR(IF(A51="","",INDEX('Assumptions'!$B$16:$G$18,MATCH('Assumptions'!$B$11,'Assumptions'!$A$16:$A$18,0),MATCH(M51,'Assumptions'!$B$15:$G$15,0))),"")</f>
        <v/>
      </c>
      <c r="O51" s="34">
        <f>IFERROR(IF(A51="","",IF(J51="Canceled",0,IF(I51="Actual",K51,K51*L51*N51))),"")</f>
        <v/>
      </c>
      <c r="P51" s="34">
        <f>IFERROR(IF(A51="","",IF(C51="Inflow",O51,IF(C51="Outflow",-O51,""))),"")</f>
        <v/>
      </c>
      <c r="Q51" s="16" t="n"/>
      <c r="R51" s="16" t="n"/>
      <c r="S51" s="36" t="n"/>
      <c r="T51" s="16" t="n"/>
      <c r="U51" s="3">
        <f>IF(A51="","",IF(B51="","Missing Cash Date",IF(K51&lt;=0,"Amount Must Be Positive","OK")))</f>
        <v/>
      </c>
    </row>
    <row r="52">
      <c r="A52" s="16" t="n"/>
      <c r="B52" s="3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37" t="n"/>
      <c r="L52" s="38" t="n"/>
      <c r="M52" s="16" t="n"/>
      <c r="N52" s="39">
        <f>IFERROR(IF(A52="","",INDEX('Assumptions'!$B$16:$G$18,MATCH('Assumptions'!$B$11,'Assumptions'!$A$16:$A$18,0),MATCH(M52,'Assumptions'!$B$15:$G$15,0))),"")</f>
        <v/>
      </c>
      <c r="O52" s="34">
        <f>IFERROR(IF(A52="","",IF(J52="Canceled",0,IF(I52="Actual",K52,K52*L52*N52))),"")</f>
        <v/>
      </c>
      <c r="P52" s="34">
        <f>IFERROR(IF(A52="","",IF(C52="Inflow",O52,IF(C52="Outflow",-O52,""))),"")</f>
        <v/>
      </c>
      <c r="Q52" s="16" t="n"/>
      <c r="R52" s="16" t="n"/>
      <c r="S52" s="36" t="n"/>
      <c r="T52" s="16" t="n"/>
      <c r="U52" s="3">
        <f>IF(A52="","",IF(B52="","Missing Cash Date",IF(K52&lt;=0,"Amount Must Be Positive","OK")))</f>
        <v/>
      </c>
    </row>
    <row r="53">
      <c r="A53" s="16" t="n"/>
      <c r="B53" s="3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37" t="n"/>
      <c r="L53" s="38" t="n"/>
      <c r="M53" s="16" t="n"/>
      <c r="N53" s="39">
        <f>IFERROR(IF(A53="","",INDEX('Assumptions'!$B$16:$G$18,MATCH('Assumptions'!$B$11,'Assumptions'!$A$16:$A$18,0),MATCH(M53,'Assumptions'!$B$15:$G$15,0))),"")</f>
        <v/>
      </c>
      <c r="O53" s="34">
        <f>IFERROR(IF(A53="","",IF(J53="Canceled",0,IF(I53="Actual",K53,K53*L53*N53))),"")</f>
        <v/>
      </c>
      <c r="P53" s="34">
        <f>IFERROR(IF(A53="","",IF(C53="Inflow",O53,IF(C53="Outflow",-O53,""))),"")</f>
        <v/>
      </c>
      <c r="Q53" s="16" t="n"/>
      <c r="R53" s="16" t="n"/>
      <c r="S53" s="36" t="n"/>
      <c r="T53" s="16" t="n"/>
      <c r="U53" s="3">
        <f>IF(A53="","",IF(B53="","Missing Cash Date",IF(K53&lt;=0,"Amount Must Be Positive","OK")))</f>
        <v/>
      </c>
    </row>
    <row r="54">
      <c r="A54" s="16" t="n"/>
      <c r="B54" s="3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37" t="n"/>
      <c r="L54" s="38" t="n"/>
      <c r="M54" s="16" t="n"/>
      <c r="N54" s="39">
        <f>IFERROR(IF(A54="","",INDEX('Assumptions'!$B$16:$G$18,MATCH('Assumptions'!$B$11,'Assumptions'!$A$16:$A$18,0),MATCH(M54,'Assumptions'!$B$15:$G$15,0))),"")</f>
        <v/>
      </c>
      <c r="O54" s="34">
        <f>IFERROR(IF(A54="","",IF(J54="Canceled",0,IF(I54="Actual",K54,K54*L54*N54))),"")</f>
        <v/>
      </c>
      <c r="P54" s="34">
        <f>IFERROR(IF(A54="","",IF(C54="Inflow",O54,IF(C54="Outflow",-O54,""))),"")</f>
        <v/>
      </c>
      <c r="Q54" s="16" t="n"/>
      <c r="R54" s="16" t="n"/>
      <c r="S54" s="36" t="n"/>
      <c r="T54" s="16" t="n"/>
      <c r="U54" s="3">
        <f>IF(A54="","",IF(B54="","Missing Cash Date",IF(K54&lt;=0,"Amount Must Be Positive","OK")))</f>
        <v/>
      </c>
    </row>
    <row r="55">
      <c r="A55" s="16" t="n"/>
      <c r="B55" s="3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37" t="n"/>
      <c r="L55" s="38" t="n"/>
      <c r="M55" s="16" t="n"/>
      <c r="N55" s="39">
        <f>IFERROR(IF(A55="","",INDEX('Assumptions'!$B$16:$G$18,MATCH('Assumptions'!$B$11,'Assumptions'!$A$16:$A$18,0),MATCH(M55,'Assumptions'!$B$15:$G$15,0))),"")</f>
        <v/>
      </c>
      <c r="O55" s="34">
        <f>IFERROR(IF(A55="","",IF(J55="Canceled",0,IF(I55="Actual",K55,K55*L55*N55))),"")</f>
        <v/>
      </c>
      <c r="P55" s="34">
        <f>IFERROR(IF(A55="","",IF(C55="Inflow",O55,IF(C55="Outflow",-O55,""))),"")</f>
        <v/>
      </c>
      <c r="Q55" s="16" t="n"/>
      <c r="R55" s="16" t="n"/>
      <c r="S55" s="36" t="n"/>
      <c r="T55" s="16" t="n"/>
      <c r="U55" s="3">
        <f>IF(A55="","",IF(B55="","Missing Cash Date",IF(K55&lt;=0,"Amount Must Be Positive","OK")))</f>
        <v/>
      </c>
    </row>
    <row r="56">
      <c r="A56" s="16" t="n"/>
      <c r="B56" s="3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37" t="n"/>
      <c r="L56" s="38" t="n"/>
      <c r="M56" s="16" t="n"/>
      <c r="N56" s="39">
        <f>IFERROR(IF(A56="","",INDEX('Assumptions'!$B$16:$G$18,MATCH('Assumptions'!$B$11,'Assumptions'!$A$16:$A$18,0),MATCH(M56,'Assumptions'!$B$15:$G$15,0))),"")</f>
        <v/>
      </c>
      <c r="O56" s="34">
        <f>IFERROR(IF(A56="","",IF(J56="Canceled",0,IF(I56="Actual",K56,K56*L56*N56))),"")</f>
        <v/>
      </c>
      <c r="P56" s="34">
        <f>IFERROR(IF(A56="","",IF(C56="Inflow",O56,IF(C56="Outflow",-O56,""))),"")</f>
        <v/>
      </c>
      <c r="Q56" s="16" t="n"/>
      <c r="R56" s="16" t="n"/>
      <c r="S56" s="36" t="n"/>
      <c r="T56" s="16" t="n"/>
      <c r="U56" s="3">
        <f>IF(A56="","",IF(B56="","Missing Cash Date",IF(K56&lt;=0,"Amount Must Be Positive","OK")))</f>
        <v/>
      </c>
    </row>
    <row r="57">
      <c r="A57" s="16" t="n"/>
      <c r="B57" s="3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37" t="n"/>
      <c r="L57" s="38" t="n"/>
      <c r="M57" s="16" t="n"/>
      <c r="N57" s="39">
        <f>IFERROR(IF(A57="","",INDEX('Assumptions'!$B$16:$G$18,MATCH('Assumptions'!$B$11,'Assumptions'!$A$16:$A$18,0),MATCH(M57,'Assumptions'!$B$15:$G$15,0))),"")</f>
        <v/>
      </c>
      <c r="O57" s="34">
        <f>IFERROR(IF(A57="","",IF(J57="Canceled",0,IF(I57="Actual",K57,K57*L57*N57))),"")</f>
        <v/>
      </c>
      <c r="P57" s="34">
        <f>IFERROR(IF(A57="","",IF(C57="Inflow",O57,IF(C57="Outflow",-O57,""))),"")</f>
        <v/>
      </c>
      <c r="Q57" s="16" t="n"/>
      <c r="R57" s="16" t="n"/>
      <c r="S57" s="36" t="n"/>
      <c r="T57" s="16" t="n"/>
      <c r="U57" s="3">
        <f>IF(A57="","",IF(B57="","Missing Cash Date",IF(K57&lt;=0,"Amount Must Be Positive","OK")))</f>
        <v/>
      </c>
    </row>
    <row r="58">
      <c r="A58" s="16" t="n"/>
      <c r="B58" s="3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37" t="n"/>
      <c r="L58" s="38" t="n"/>
      <c r="M58" s="16" t="n"/>
      <c r="N58" s="39">
        <f>IFERROR(IF(A58="","",INDEX('Assumptions'!$B$16:$G$18,MATCH('Assumptions'!$B$11,'Assumptions'!$A$16:$A$18,0),MATCH(M58,'Assumptions'!$B$15:$G$15,0))),"")</f>
        <v/>
      </c>
      <c r="O58" s="34">
        <f>IFERROR(IF(A58="","",IF(J58="Canceled",0,IF(I58="Actual",K58,K58*L58*N58))),"")</f>
        <v/>
      </c>
      <c r="P58" s="34">
        <f>IFERROR(IF(A58="","",IF(C58="Inflow",O58,IF(C58="Outflow",-O58,""))),"")</f>
        <v/>
      </c>
      <c r="Q58" s="16" t="n"/>
      <c r="R58" s="16" t="n"/>
      <c r="S58" s="36" t="n"/>
      <c r="T58" s="16" t="n"/>
      <c r="U58" s="3">
        <f>IF(A58="","",IF(B58="","Missing Cash Date",IF(K58&lt;=0,"Amount Must Be Positive","OK")))</f>
        <v/>
      </c>
    </row>
    <row r="59">
      <c r="A59" s="16" t="n"/>
      <c r="B59" s="3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37" t="n"/>
      <c r="L59" s="38" t="n"/>
      <c r="M59" s="16" t="n"/>
      <c r="N59" s="39">
        <f>IFERROR(IF(A59="","",INDEX('Assumptions'!$B$16:$G$18,MATCH('Assumptions'!$B$11,'Assumptions'!$A$16:$A$18,0),MATCH(M59,'Assumptions'!$B$15:$G$15,0))),"")</f>
        <v/>
      </c>
      <c r="O59" s="34">
        <f>IFERROR(IF(A59="","",IF(J59="Canceled",0,IF(I59="Actual",K59,K59*L59*N59))),"")</f>
        <v/>
      </c>
      <c r="P59" s="34">
        <f>IFERROR(IF(A59="","",IF(C59="Inflow",O59,IF(C59="Outflow",-O59,""))),"")</f>
        <v/>
      </c>
      <c r="Q59" s="16" t="n"/>
      <c r="R59" s="16" t="n"/>
      <c r="S59" s="36" t="n"/>
      <c r="T59" s="16" t="n"/>
      <c r="U59" s="3">
        <f>IF(A59="","",IF(B59="","Missing Cash Date",IF(K59&lt;=0,"Amount Must Be Positive","OK")))</f>
        <v/>
      </c>
    </row>
    <row r="60">
      <c r="A60" s="16" t="n"/>
      <c r="B60" s="3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37" t="n"/>
      <c r="L60" s="38" t="n"/>
      <c r="M60" s="16" t="n"/>
      <c r="N60" s="39">
        <f>IFERROR(IF(A60="","",INDEX('Assumptions'!$B$16:$G$18,MATCH('Assumptions'!$B$11,'Assumptions'!$A$16:$A$18,0),MATCH(M60,'Assumptions'!$B$15:$G$15,0))),"")</f>
        <v/>
      </c>
      <c r="O60" s="34">
        <f>IFERROR(IF(A60="","",IF(J60="Canceled",0,IF(I60="Actual",K60,K60*L60*N60))),"")</f>
        <v/>
      </c>
      <c r="P60" s="34">
        <f>IFERROR(IF(A60="","",IF(C60="Inflow",O60,IF(C60="Outflow",-O60,""))),"")</f>
        <v/>
      </c>
      <c r="Q60" s="16" t="n"/>
      <c r="R60" s="16" t="n"/>
      <c r="S60" s="36" t="n"/>
      <c r="T60" s="16" t="n"/>
      <c r="U60" s="3">
        <f>IF(A60="","",IF(B60="","Missing Cash Date",IF(K60&lt;=0,"Amount Must Be Positive","OK")))</f>
        <v/>
      </c>
    </row>
    <row r="61">
      <c r="A61" s="16" t="n"/>
      <c r="B61" s="3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37" t="n"/>
      <c r="L61" s="38" t="n"/>
      <c r="M61" s="16" t="n"/>
      <c r="N61" s="39">
        <f>IFERROR(IF(A61="","",INDEX('Assumptions'!$B$16:$G$18,MATCH('Assumptions'!$B$11,'Assumptions'!$A$16:$A$18,0),MATCH(M61,'Assumptions'!$B$15:$G$15,0))),"")</f>
        <v/>
      </c>
      <c r="O61" s="34">
        <f>IFERROR(IF(A61="","",IF(J61="Canceled",0,IF(I61="Actual",K61,K61*L61*N61))),"")</f>
        <v/>
      </c>
      <c r="P61" s="34">
        <f>IFERROR(IF(A61="","",IF(C61="Inflow",O61,IF(C61="Outflow",-O61,""))),"")</f>
        <v/>
      </c>
      <c r="Q61" s="16" t="n"/>
      <c r="R61" s="16" t="n"/>
      <c r="S61" s="36" t="n"/>
      <c r="T61" s="16" t="n"/>
      <c r="U61" s="3">
        <f>IF(A61="","",IF(B61="","Missing Cash Date",IF(K61&lt;=0,"Amount Must Be Positive","OK")))</f>
        <v/>
      </c>
    </row>
    <row r="62">
      <c r="A62" s="16" t="n"/>
      <c r="B62" s="3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37" t="n"/>
      <c r="L62" s="38" t="n"/>
      <c r="M62" s="16" t="n"/>
      <c r="N62" s="39">
        <f>IFERROR(IF(A62="","",INDEX('Assumptions'!$B$16:$G$18,MATCH('Assumptions'!$B$11,'Assumptions'!$A$16:$A$18,0),MATCH(M62,'Assumptions'!$B$15:$G$15,0))),"")</f>
        <v/>
      </c>
      <c r="O62" s="34">
        <f>IFERROR(IF(A62="","",IF(J62="Canceled",0,IF(I62="Actual",K62,K62*L62*N62))),"")</f>
        <v/>
      </c>
      <c r="P62" s="34">
        <f>IFERROR(IF(A62="","",IF(C62="Inflow",O62,IF(C62="Outflow",-O62,""))),"")</f>
        <v/>
      </c>
      <c r="Q62" s="16" t="n"/>
      <c r="R62" s="16" t="n"/>
      <c r="S62" s="36" t="n"/>
      <c r="T62" s="16" t="n"/>
      <c r="U62" s="3">
        <f>IF(A62="","",IF(B62="","Missing Cash Date",IF(K62&lt;=0,"Amount Must Be Positive","OK")))</f>
        <v/>
      </c>
    </row>
    <row r="63">
      <c r="A63" s="16" t="n"/>
      <c r="B63" s="3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37" t="n"/>
      <c r="L63" s="38" t="n"/>
      <c r="M63" s="16" t="n"/>
      <c r="N63" s="39">
        <f>IFERROR(IF(A63="","",INDEX('Assumptions'!$B$16:$G$18,MATCH('Assumptions'!$B$11,'Assumptions'!$A$16:$A$18,0),MATCH(M63,'Assumptions'!$B$15:$G$15,0))),"")</f>
        <v/>
      </c>
      <c r="O63" s="34">
        <f>IFERROR(IF(A63="","",IF(J63="Canceled",0,IF(I63="Actual",K63,K63*L63*N63))),"")</f>
        <v/>
      </c>
      <c r="P63" s="34">
        <f>IFERROR(IF(A63="","",IF(C63="Inflow",O63,IF(C63="Outflow",-O63,""))),"")</f>
        <v/>
      </c>
      <c r="Q63" s="16" t="n"/>
      <c r="R63" s="16" t="n"/>
      <c r="S63" s="36" t="n"/>
      <c r="T63" s="16" t="n"/>
      <c r="U63" s="3">
        <f>IF(A63="","",IF(B63="","Missing Cash Date",IF(K63&lt;=0,"Amount Must Be Positive","OK")))</f>
        <v/>
      </c>
    </row>
    <row r="64">
      <c r="A64" s="16" t="n"/>
      <c r="B64" s="3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37" t="n"/>
      <c r="L64" s="38" t="n"/>
      <c r="M64" s="16" t="n"/>
      <c r="N64" s="39">
        <f>IFERROR(IF(A64="","",INDEX('Assumptions'!$B$16:$G$18,MATCH('Assumptions'!$B$11,'Assumptions'!$A$16:$A$18,0),MATCH(M64,'Assumptions'!$B$15:$G$15,0))),"")</f>
        <v/>
      </c>
      <c r="O64" s="34">
        <f>IFERROR(IF(A64="","",IF(J64="Canceled",0,IF(I64="Actual",K64,K64*L64*N64))),"")</f>
        <v/>
      </c>
      <c r="P64" s="34">
        <f>IFERROR(IF(A64="","",IF(C64="Inflow",O64,IF(C64="Outflow",-O64,""))),"")</f>
        <v/>
      </c>
      <c r="Q64" s="16" t="n"/>
      <c r="R64" s="16" t="n"/>
      <c r="S64" s="36" t="n"/>
      <c r="T64" s="16" t="n"/>
      <c r="U64" s="3">
        <f>IF(A64="","",IF(B64="","Missing Cash Date",IF(K64&lt;=0,"Amount Must Be Positive","OK")))</f>
        <v/>
      </c>
    </row>
    <row r="65">
      <c r="A65" s="16" t="n"/>
      <c r="B65" s="3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37" t="n"/>
      <c r="L65" s="38" t="n"/>
      <c r="M65" s="16" t="n"/>
      <c r="N65" s="39">
        <f>IFERROR(IF(A65="","",INDEX('Assumptions'!$B$16:$G$18,MATCH('Assumptions'!$B$11,'Assumptions'!$A$16:$A$18,0),MATCH(M65,'Assumptions'!$B$15:$G$15,0))),"")</f>
        <v/>
      </c>
      <c r="O65" s="34">
        <f>IFERROR(IF(A65="","",IF(J65="Canceled",0,IF(I65="Actual",K65,K65*L65*N65))),"")</f>
        <v/>
      </c>
      <c r="P65" s="34">
        <f>IFERROR(IF(A65="","",IF(C65="Inflow",O65,IF(C65="Outflow",-O65,""))),"")</f>
        <v/>
      </c>
      <c r="Q65" s="16" t="n"/>
      <c r="R65" s="16" t="n"/>
      <c r="S65" s="36" t="n"/>
      <c r="T65" s="16" t="n"/>
      <c r="U65" s="3">
        <f>IF(A65="","",IF(B65="","Missing Cash Date",IF(K65&lt;=0,"Amount Must Be Positive","OK")))</f>
        <v/>
      </c>
    </row>
    <row r="66">
      <c r="A66" s="16" t="n"/>
      <c r="B66" s="3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37" t="n"/>
      <c r="L66" s="38" t="n"/>
      <c r="M66" s="16" t="n"/>
      <c r="N66" s="39">
        <f>IFERROR(IF(A66="","",INDEX('Assumptions'!$B$16:$G$18,MATCH('Assumptions'!$B$11,'Assumptions'!$A$16:$A$18,0),MATCH(M66,'Assumptions'!$B$15:$G$15,0))),"")</f>
        <v/>
      </c>
      <c r="O66" s="34">
        <f>IFERROR(IF(A66="","",IF(J66="Canceled",0,IF(I66="Actual",K66,K66*L66*N66))),"")</f>
        <v/>
      </c>
      <c r="P66" s="34">
        <f>IFERROR(IF(A66="","",IF(C66="Inflow",O66,IF(C66="Outflow",-O66,""))),"")</f>
        <v/>
      </c>
      <c r="Q66" s="16" t="n"/>
      <c r="R66" s="16" t="n"/>
      <c r="S66" s="36" t="n"/>
      <c r="T66" s="16" t="n"/>
      <c r="U66" s="3">
        <f>IF(A66="","",IF(B66="","Missing Cash Date",IF(K66&lt;=0,"Amount Must Be Positive","OK")))</f>
        <v/>
      </c>
    </row>
    <row r="67">
      <c r="A67" s="16" t="n"/>
      <c r="B67" s="3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37" t="n"/>
      <c r="L67" s="38" t="n"/>
      <c r="M67" s="16" t="n"/>
      <c r="N67" s="39">
        <f>IFERROR(IF(A67="","",INDEX('Assumptions'!$B$16:$G$18,MATCH('Assumptions'!$B$11,'Assumptions'!$A$16:$A$18,0),MATCH(M67,'Assumptions'!$B$15:$G$15,0))),"")</f>
        <v/>
      </c>
      <c r="O67" s="34">
        <f>IFERROR(IF(A67="","",IF(J67="Canceled",0,IF(I67="Actual",K67,K67*L67*N67))),"")</f>
        <v/>
      </c>
      <c r="P67" s="34">
        <f>IFERROR(IF(A67="","",IF(C67="Inflow",O67,IF(C67="Outflow",-O67,""))),"")</f>
        <v/>
      </c>
      <c r="Q67" s="16" t="n"/>
      <c r="R67" s="16" t="n"/>
      <c r="S67" s="36" t="n"/>
      <c r="T67" s="16" t="n"/>
      <c r="U67" s="3">
        <f>IF(A67="","",IF(B67="","Missing Cash Date",IF(K67&lt;=0,"Amount Must Be Positive","OK")))</f>
        <v/>
      </c>
    </row>
    <row r="68">
      <c r="A68" s="16" t="n"/>
      <c r="B68" s="3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37" t="n"/>
      <c r="L68" s="38" t="n"/>
      <c r="M68" s="16" t="n"/>
      <c r="N68" s="39">
        <f>IFERROR(IF(A68="","",INDEX('Assumptions'!$B$16:$G$18,MATCH('Assumptions'!$B$11,'Assumptions'!$A$16:$A$18,0),MATCH(M68,'Assumptions'!$B$15:$G$15,0))),"")</f>
        <v/>
      </c>
      <c r="O68" s="34">
        <f>IFERROR(IF(A68="","",IF(J68="Canceled",0,IF(I68="Actual",K68,K68*L68*N68))),"")</f>
        <v/>
      </c>
      <c r="P68" s="34">
        <f>IFERROR(IF(A68="","",IF(C68="Inflow",O68,IF(C68="Outflow",-O68,""))),"")</f>
        <v/>
      </c>
      <c r="Q68" s="16" t="n"/>
      <c r="R68" s="16" t="n"/>
      <c r="S68" s="36" t="n"/>
      <c r="T68" s="16" t="n"/>
      <c r="U68" s="3">
        <f>IF(A68="","",IF(B68="","Missing Cash Date",IF(K68&lt;=0,"Amount Must Be Positive","OK")))</f>
        <v/>
      </c>
    </row>
    <row r="69">
      <c r="A69" s="16" t="n"/>
      <c r="B69" s="3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37" t="n"/>
      <c r="L69" s="38" t="n"/>
      <c r="M69" s="16" t="n"/>
      <c r="N69" s="39">
        <f>IFERROR(IF(A69="","",INDEX('Assumptions'!$B$16:$G$18,MATCH('Assumptions'!$B$11,'Assumptions'!$A$16:$A$18,0),MATCH(M69,'Assumptions'!$B$15:$G$15,0))),"")</f>
        <v/>
      </c>
      <c r="O69" s="34">
        <f>IFERROR(IF(A69="","",IF(J69="Canceled",0,IF(I69="Actual",K69,K69*L69*N69))),"")</f>
        <v/>
      </c>
      <c r="P69" s="34">
        <f>IFERROR(IF(A69="","",IF(C69="Inflow",O69,IF(C69="Outflow",-O69,""))),"")</f>
        <v/>
      </c>
      <c r="Q69" s="16" t="n"/>
      <c r="R69" s="16" t="n"/>
      <c r="S69" s="36" t="n"/>
      <c r="T69" s="16" t="n"/>
      <c r="U69" s="3">
        <f>IF(A69="","",IF(B69="","Missing Cash Date",IF(K69&lt;=0,"Amount Must Be Positive","OK")))</f>
        <v/>
      </c>
    </row>
    <row r="70">
      <c r="A70" s="16" t="n"/>
      <c r="B70" s="3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37" t="n"/>
      <c r="L70" s="38" t="n"/>
      <c r="M70" s="16" t="n"/>
      <c r="N70" s="39">
        <f>IFERROR(IF(A70="","",INDEX('Assumptions'!$B$16:$G$18,MATCH('Assumptions'!$B$11,'Assumptions'!$A$16:$A$18,0),MATCH(M70,'Assumptions'!$B$15:$G$15,0))),"")</f>
        <v/>
      </c>
      <c r="O70" s="34">
        <f>IFERROR(IF(A70="","",IF(J70="Canceled",0,IF(I70="Actual",K70,K70*L70*N70))),"")</f>
        <v/>
      </c>
      <c r="P70" s="34">
        <f>IFERROR(IF(A70="","",IF(C70="Inflow",O70,IF(C70="Outflow",-O70,""))),"")</f>
        <v/>
      </c>
      <c r="Q70" s="16" t="n"/>
      <c r="R70" s="16" t="n"/>
      <c r="S70" s="36" t="n"/>
      <c r="T70" s="16" t="n"/>
      <c r="U70" s="3">
        <f>IF(A70="","",IF(B70="","Missing Cash Date",IF(K70&lt;=0,"Amount Must Be Positive","OK")))</f>
        <v/>
      </c>
    </row>
    <row r="71">
      <c r="A71" s="16" t="n"/>
      <c r="B71" s="3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37" t="n"/>
      <c r="L71" s="38" t="n"/>
      <c r="M71" s="16" t="n"/>
      <c r="N71" s="39">
        <f>IFERROR(IF(A71="","",INDEX('Assumptions'!$B$16:$G$18,MATCH('Assumptions'!$B$11,'Assumptions'!$A$16:$A$18,0),MATCH(M71,'Assumptions'!$B$15:$G$15,0))),"")</f>
        <v/>
      </c>
      <c r="O71" s="34">
        <f>IFERROR(IF(A71="","",IF(J71="Canceled",0,IF(I71="Actual",K71,K71*L71*N71))),"")</f>
        <v/>
      </c>
      <c r="P71" s="34">
        <f>IFERROR(IF(A71="","",IF(C71="Inflow",O71,IF(C71="Outflow",-O71,""))),"")</f>
        <v/>
      </c>
      <c r="Q71" s="16" t="n"/>
      <c r="R71" s="16" t="n"/>
      <c r="S71" s="36" t="n"/>
      <c r="T71" s="16" t="n"/>
      <c r="U71" s="3">
        <f>IF(A71="","",IF(B71="","Missing Cash Date",IF(K71&lt;=0,"Amount Must Be Positive","OK")))</f>
        <v/>
      </c>
    </row>
    <row r="72">
      <c r="A72" s="16" t="n"/>
      <c r="B72" s="3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37" t="n"/>
      <c r="L72" s="38" t="n"/>
      <c r="M72" s="16" t="n"/>
      <c r="N72" s="39">
        <f>IFERROR(IF(A72="","",INDEX('Assumptions'!$B$16:$G$18,MATCH('Assumptions'!$B$11,'Assumptions'!$A$16:$A$18,0),MATCH(M72,'Assumptions'!$B$15:$G$15,0))),"")</f>
        <v/>
      </c>
      <c r="O72" s="34">
        <f>IFERROR(IF(A72="","",IF(J72="Canceled",0,IF(I72="Actual",K72,K72*L72*N72))),"")</f>
        <v/>
      </c>
      <c r="P72" s="34">
        <f>IFERROR(IF(A72="","",IF(C72="Inflow",O72,IF(C72="Outflow",-O72,""))),"")</f>
        <v/>
      </c>
      <c r="Q72" s="16" t="n"/>
      <c r="R72" s="16" t="n"/>
      <c r="S72" s="36" t="n"/>
      <c r="T72" s="16" t="n"/>
      <c r="U72" s="3">
        <f>IF(A72="","",IF(B72="","Missing Cash Date",IF(K72&lt;=0,"Amount Must Be Positive","OK")))</f>
        <v/>
      </c>
    </row>
    <row r="73">
      <c r="A73" s="16" t="n"/>
      <c r="B73" s="3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37" t="n"/>
      <c r="L73" s="38" t="n"/>
      <c r="M73" s="16" t="n"/>
      <c r="N73" s="39">
        <f>IFERROR(IF(A73="","",INDEX('Assumptions'!$B$16:$G$18,MATCH('Assumptions'!$B$11,'Assumptions'!$A$16:$A$18,0),MATCH(M73,'Assumptions'!$B$15:$G$15,0))),"")</f>
        <v/>
      </c>
      <c r="O73" s="34">
        <f>IFERROR(IF(A73="","",IF(J73="Canceled",0,IF(I73="Actual",K73,K73*L73*N73))),"")</f>
        <v/>
      </c>
      <c r="P73" s="34">
        <f>IFERROR(IF(A73="","",IF(C73="Inflow",O73,IF(C73="Outflow",-O73,""))),"")</f>
        <v/>
      </c>
      <c r="Q73" s="16" t="n"/>
      <c r="R73" s="16" t="n"/>
      <c r="S73" s="36" t="n"/>
      <c r="T73" s="16" t="n"/>
      <c r="U73" s="3">
        <f>IF(A73="","",IF(B73="","Missing Cash Date",IF(K73&lt;=0,"Amount Must Be Positive","OK")))</f>
        <v/>
      </c>
    </row>
    <row r="74">
      <c r="A74" s="16" t="n"/>
      <c r="B74" s="3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37" t="n"/>
      <c r="L74" s="38" t="n"/>
      <c r="M74" s="16" t="n"/>
      <c r="N74" s="39">
        <f>IFERROR(IF(A74="","",INDEX('Assumptions'!$B$16:$G$18,MATCH('Assumptions'!$B$11,'Assumptions'!$A$16:$A$18,0),MATCH(M74,'Assumptions'!$B$15:$G$15,0))),"")</f>
        <v/>
      </c>
      <c r="O74" s="34">
        <f>IFERROR(IF(A74="","",IF(J74="Canceled",0,IF(I74="Actual",K74,K74*L74*N74))),"")</f>
        <v/>
      </c>
      <c r="P74" s="34">
        <f>IFERROR(IF(A74="","",IF(C74="Inflow",O74,IF(C74="Outflow",-O74,""))),"")</f>
        <v/>
      </c>
      <c r="Q74" s="16" t="n"/>
      <c r="R74" s="16" t="n"/>
      <c r="S74" s="36" t="n"/>
      <c r="T74" s="16" t="n"/>
      <c r="U74" s="3">
        <f>IF(A74="","",IF(B74="","Missing Cash Date",IF(K74&lt;=0,"Amount Must Be Positive","OK")))</f>
        <v/>
      </c>
    </row>
    <row r="75">
      <c r="A75" s="16" t="n"/>
      <c r="B75" s="3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37" t="n"/>
      <c r="L75" s="38" t="n"/>
      <c r="M75" s="16" t="n"/>
      <c r="N75" s="39">
        <f>IFERROR(IF(A75="","",INDEX('Assumptions'!$B$16:$G$18,MATCH('Assumptions'!$B$11,'Assumptions'!$A$16:$A$18,0),MATCH(M75,'Assumptions'!$B$15:$G$15,0))),"")</f>
        <v/>
      </c>
      <c r="O75" s="34">
        <f>IFERROR(IF(A75="","",IF(J75="Canceled",0,IF(I75="Actual",K75,K75*L75*N75))),"")</f>
        <v/>
      </c>
      <c r="P75" s="34">
        <f>IFERROR(IF(A75="","",IF(C75="Inflow",O75,IF(C75="Outflow",-O75,""))),"")</f>
        <v/>
      </c>
      <c r="Q75" s="16" t="n"/>
      <c r="R75" s="16" t="n"/>
      <c r="S75" s="36" t="n"/>
      <c r="T75" s="16" t="n"/>
      <c r="U75" s="3">
        <f>IF(A75="","",IF(B75="","Missing Cash Date",IF(K75&lt;=0,"Amount Must Be Positive","OK")))</f>
        <v/>
      </c>
    </row>
    <row r="76">
      <c r="A76" s="16" t="n"/>
      <c r="B76" s="3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37" t="n"/>
      <c r="L76" s="38" t="n"/>
      <c r="M76" s="16" t="n"/>
      <c r="N76" s="39">
        <f>IFERROR(IF(A76="","",INDEX('Assumptions'!$B$16:$G$18,MATCH('Assumptions'!$B$11,'Assumptions'!$A$16:$A$18,0),MATCH(M76,'Assumptions'!$B$15:$G$15,0))),"")</f>
        <v/>
      </c>
      <c r="O76" s="34">
        <f>IFERROR(IF(A76="","",IF(J76="Canceled",0,IF(I76="Actual",K76,K76*L76*N76))),"")</f>
        <v/>
      </c>
      <c r="P76" s="34">
        <f>IFERROR(IF(A76="","",IF(C76="Inflow",O76,IF(C76="Outflow",-O76,""))),"")</f>
        <v/>
      </c>
      <c r="Q76" s="16" t="n"/>
      <c r="R76" s="16" t="n"/>
      <c r="S76" s="36" t="n"/>
      <c r="T76" s="16" t="n"/>
      <c r="U76" s="3">
        <f>IF(A76="","",IF(B76="","Missing Cash Date",IF(K76&lt;=0,"Amount Must Be Positive","OK")))</f>
        <v/>
      </c>
    </row>
    <row r="77">
      <c r="A77" s="16" t="n"/>
      <c r="B77" s="3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37" t="n"/>
      <c r="L77" s="38" t="n"/>
      <c r="M77" s="16" t="n"/>
      <c r="N77" s="39">
        <f>IFERROR(IF(A77="","",INDEX('Assumptions'!$B$16:$G$18,MATCH('Assumptions'!$B$11,'Assumptions'!$A$16:$A$18,0),MATCH(M77,'Assumptions'!$B$15:$G$15,0))),"")</f>
        <v/>
      </c>
      <c r="O77" s="34">
        <f>IFERROR(IF(A77="","",IF(J77="Canceled",0,IF(I77="Actual",K77,K77*L77*N77))),"")</f>
        <v/>
      </c>
      <c r="P77" s="34">
        <f>IFERROR(IF(A77="","",IF(C77="Inflow",O77,IF(C77="Outflow",-O77,""))),"")</f>
        <v/>
      </c>
      <c r="Q77" s="16" t="n"/>
      <c r="R77" s="16" t="n"/>
      <c r="S77" s="36" t="n"/>
      <c r="T77" s="16" t="n"/>
      <c r="U77" s="3">
        <f>IF(A77="","",IF(B77="","Missing Cash Date",IF(K77&lt;=0,"Amount Must Be Positive","OK")))</f>
        <v/>
      </c>
    </row>
    <row r="78">
      <c r="A78" s="16" t="n"/>
      <c r="B78" s="3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37" t="n"/>
      <c r="L78" s="38" t="n"/>
      <c r="M78" s="16" t="n"/>
      <c r="N78" s="39">
        <f>IFERROR(IF(A78="","",INDEX('Assumptions'!$B$16:$G$18,MATCH('Assumptions'!$B$11,'Assumptions'!$A$16:$A$18,0),MATCH(M78,'Assumptions'!$B$15:$G$15,0))),"")</f>
        <v/>
      </c>
      <c r="O78" s="34">
        <f>IFERROR(IF(A78="","",IF(J78="Canceled",0,IF(I78="Actual",K78,K78*L78*N78))),"")</f>
        <v/>
      </c>
      <c r="P78" s="34">
        <f>IFERROR(IF(A78="","",IF(C78="Inflow",O78,IF(C78="Outflow",-O78,""))),"")</f>
        <v/>
      </c>
      <c r="Q78" s="16" t="n"/>
      <c r="R78" s="16" t="n"/>
      <c r="S78" s="36" t="n"/>
      <c r="T78" s="16" t="n"/>
      <c r="U78" s="3">
        <f>IF(A78="","",IF(B78="","Missing Cash Date",IF(K78&lt;=0,"Amount Must Be Positive","OK")))</f>
        <v/>
      </c>
    </row>
    <row r="79">
      <c r="A79" s="16" t="n"/>
      <c r="B79" s="3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37" t="n"/>
      <c r="L79" s="38" t="n"/>
      <c r="M79" s="16" t="n"/>
      <c r="N79" s="39">
        <f>IFERROR(IF(A79="","",INDEX('Assumptions'!$B$16:$G$18,MATCH('Assumptions'!$B$11,'Assumptions'!$A$16:$A$18,0),MATCH(M79,'Assumptions'!$B$15:$G$15,0))),"")</f>
        <v/>
      </c>
      <c r="O79" s="34">
        <f>IFERROR(IF(A79="","",IF(J79="Canceled",0,IF(I79="Actual",K79,K79*L79*N79))),"")</f>
        <v/>
      </c>
      <c r="P79" s="34">
        <f>IFERROR(IF(A79="","",IF(C79="Inflow",O79,IF(C79="Outflow",-O79,""))),"")</f>
        <v/>
      </c>
      <c r="Q79" s="16" t="n"/>
      <c r="R79" s="16" t="n"/>
      <c r="S79" s="36" t="n"/>
      <c r="T79" s="16" t="n"/>
      <c r="U79" s="3">
        <f>IF(A79="","",IF(B79="","Missing Cash Date",IF(K79&lt;=0,"Amount Must Be Positive","OK")))</f>
        <v/>
      </c>
    </row>
    <row r="80">
      <c r="A80" s="16" t="n"/>
      <c r="B80" s="3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37" t="n"/>
      <c r="L80" s="38" t="n"/>
      <c r="M80" s="16" t="n"/>
      <c r="N80" s="39">
        <f>IFERROR(IF(A80="","",INDEX('Assumptions'!$B$16:$G$18,MATCH('Assumptions'!$B$11,'Assumptions'!$A$16:$A$18,0),MATCH(M80,'Assumptions'!$B$15:$G$15,0))),"")</f>
        <v/>
      </c>
      <c r="O80" s="34">
        <f>IFERROR(IF(A80="","",IF(J80="Canceled",0,IF(I80="Actual",K80,K80*L80*N80))),"")</f>
        <v/>
      </c>
      <c r="P80" s="34">
        <f>IFERROR(IF(A80="","",IF(C80="Inflow",O80,IF(C80="Outflow",-O80,""))),"")</f>
        <v/>
      </c>
      <c r="Q80" s="16" t="n"/>
      <c r="R80" s="16" t="n"/>
      <c r="S80" s="36" t="n"/>
      <c r="T80" s="16" t="n"/>
      <c r="U80" s="3">
        <f>IF(A80="","",IF(B80="","Missing Cash Date",IF(K80&lt;=0,"Amount Must Be Positive","OK")))</f>
        <v/>
      </c>
    </row>
    <row r="81">
      <c r="A81" s="16" t="n"/>
      <c r="B81" s="3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37" t="n"/>
      <c r="L81" s="38" t="n"/>
      <c r="M81" s="16" t="n"/>
      <c r="N81" s="39">
        <f>IFERROR(IF(A81="","",INDEX('Assumptions'!$B$16:$G$18,MATCH('Assumptions'!$B$11,'Assumptions'!$A$16:$A$18,0),MATCH(M81,'Assumptions'!$B$15:$G$15,0))),"")</f>
        <v/>
      </c>
      <c r="O81" s="34">
        <f>IFERROR(IF(A81="","",IF(J81="Canceled",0,IF(I81="Actual",K81,K81*L81*N81))),"")</f>
        <v/>
      </c>
      <c r="P81" s="34">
        <f>IFERROR(IF(A81="","",IF(C81="Inflow",O81,IF(C81="Outflow",-O81,""))),"")</f>
        <v/>
      </c>
      <c r="Q81" s="16" t="n"/>
      <c r="R81" s="16" t="n"/>
      <c r="S81" s="36" t="n"/>
      <c r="T81" s="16" t="n"/>
      <c r="U81" s="3">
        <f>IF(A81="","",IF(B81="","Missing Cash Date",IF(K81&lt;=0,"Amount Must Be Positive","OK")))</f>
        <v/>
      </c>
    </row>
    <row r="82">
      <c r="A82" s="16" t="n"/>
      <c r="B82" s="3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37" t="n"/>
      <c r="L82" s="38" t="n"/>
      <c r="M82" s="16" t="n"/>
      <c r="N82" s="39">
        <f>IFERROR(IF(A82="","",INDEX('Assumptions'!$B$16:$G$18,MATCH('Assumptions'!$B$11,'Assumptions'!$A$16:$A$18,0),MATCH(M82,'Assumptions'!$B$15:$G$15,0))),"")</f>
        <v/>
      </c>
      <c r="O82" s="34">
        <f>IFERROR(IF(A82="","",IF(J82="Canceled",0,IF(I82="Actual",K82,K82*L82*N82))),"")</f>
        <v/>
      </c>
      <c r="P82" s="34">
        <f>IFERROR(IF(A82="","",IF(C82="Inflow",O82,IF(C82="Outflow",-O82,""))),"")</f>
        <v/>
      </c>
      <c r="Q82" s="16" t="n"/>
      <c r="R82" s="16" t="n"/>
      <c r="S82" s="36" t="n"/>
      <c r="T82" s="16" t="n"/>
      <c r="U82" s="3">
        <f>IF(A82="","",IF(B82="","Missing Cash Date",IF(K82&lt;=0,"Amount Must Be Positive","OK")))</f>
        <v/>
      </c>
    </row>
    <row r="83">
      <c r="A83" s="16" t="n"/>
      <c r="B83" s="3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37" t="n"/>
      <c r="L83" s="38" t="n"/>
      <c r="M83" s="16" t="n"/>
      <c r="N83" s="39">
        <f>IFERROR(IF(A83="","",INDEX('Assumptions'!$B$16:$G$18,MATCH('Assumptions'!$B$11,'Assumptions'!$A$16:$A$18,0),MATCH(M83,'Assumptions'!$B$15:$G$15,0))),"")</f>
        <v/>
      </c>
      <c r="O83" s="34">
        <f>IFERROR(IF(A83="","",IF(J83="Canceled",0,IF(I83="Actual",K83,K83*L83*N83))),"")</f>
        <v/>
      </c>
      <c r="P83" s="34">
        <f>IFERROR(IF(A83="","",IF(C83="Inflow",O83,IF(C83="Outflow",-O83,""))),"")</f>
        <v/>
      </c>
      <c r="Q83" s="16" t="n"/>
      <c r="R83" s="16" t="n"/>
      <c r="S83" s="36" t="n"/>
      <c r="T83" s="16" t="n"/>
      <c r="U83" s="3">
        <f>IF(A83="","",IF(B83="","Missing Cash Date",IF(K83&lt;=0,"Amount Must Be Positive","OK")))</f>
        <v/>
      </c>
    </row>
    <row r="84">
      <c r="A84" s="16" t="n"/>
      <c r="B84" s="3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37" t="n"/>
      <c r="L84" s="38" t="n"/>
      <c r="M84" s="16" t="n"/>
      <c r="N84" s="39">
        <f>IFERROR(IF(A84="","",INDEX('Assumptions'!$B$16:$G$18,MATCH('Assumptions'!$B$11,'Assumptions'!$A$16:$A$18,0),MATCH(M84,'Assumptions'!$B$15:$G$15,0))),"")</f>
        <v/>
      </c>
      <c r="O84" s="34">
        <f>IFERROR(IF(A84="","",IF(J84="Canceled",0,IF(I84="Actual",K84,K84*L84*N84))),"")</f>
        <v/>
      </c>
      <c r="P84" s="34">
        <f>IFERROR(IF(A84="","",IF(C84="Inflow",O84,IF(C84="Outflow",-O84,""))),"")</f>
        <v/>
      </c>
      <c r="Q84" s="16" t="n"/>
      <c r="R84" s="16" t="n"/>
      <c r="S84" s="36" t="n"/>
      <c r="T84" s="16" t="n"/>
      <c r="U84" s="3">
        <f>IF(A84="","",IF(B84="","Missing Cash Date",IF(K84&lt;=0,"Amount Must Be Positive","OK")))</f>
        <v/>
      </c>
    </row>
    <row r="85">
      <c r="A85" s="16" t="n"/>
      <c r="B85" s="3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37" t="n"/>
      <c r="L85" s="38" t="n"/>
      <c r="M85" s="16" t="n"/>
      <c r="N85" s="39">
        <f>IFERROR(IF(A85="","",INDEX('Assumptions'!$B$16:$G$18,MATCH('Assumptions'!$B$11,'Assumptions'!$A$16:$A$18,0),MATCH(M85,'Assumptions'!$B$15:$G$15,0))),"")</f>
        <v/>
      </c>
      <c r="O85" s="34">
        <f>IFERROR(IF(A85="","",IF(J85="Canceled",0,IF(I85="Actual",K85,K85*L85*N85))),"")</f>
        <v/>
      </c>
      <c r="P85" s="34">
        <f>IFERROR(IF(A85="","",IF(C85="Inflow",O85,IF(C85="Outflow",-O85,""))),"")</f>
        <v/>
      </c>
      <c r="Q85" s="16" t="n"/>
      <c r="R85" s="16" t="n"/>
      <c r="S85" s="36" t="n"/>
      <c r="T85" s="16" t="n"/>
      <c r="U85" s="3">
        <f>IF(A85="","",IF(B85="","Missing Cash Date",IF(K85&lt;=0,"Amount Must Be Positive","OK")))</f>
        <v/>
      </c>
    </row>
    <row r="86">
      <c r="A86" s="16" t="n"/>
      <c r="B86" s="3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37" t="n"/>
      <c r="L86" s="38" t="n"/>
      <c r="M86" s="16" t="n"/>
      <c r="N86" s="39">
        <f>IFERROR(IF(A86="","",INDEX('Assumptions'!$B$16:$G$18,MATCH('Assumptions'!$B$11,'Assumptions'!$A$16:$A$18,0),MATCH(M86,'Assumptions'!$B$15:$G$15,0))),"")</f>
        <v/>
      </c>
      <c r="O86" s="34">
        <f>IFERROR(IF(A86="","",IF(J86="Canceled",0,IF(I86="Actual",K86,K86*L86*N86))),"")</f>
        <v/>
      </c>
      <c r="P86" s="34">
        <f>IFERROR(IF(A86="","",IF(C86="Inflow",O86,IF(C86="Outflow",-O86,""))),"")</f>
        <v/>
      </c>
      <c r="Q86" s="16" t="n"/>
      <c r="R86" s="16" t="n"/>
      <c r="S86" s="36" t="n"/>
      <c r="T86" s="16" t="n"/>
      <c r="U86" s="3">
        <f>IF(A86="","",IF(B86="","Missing Cash Date",IF(K86&lt;=0,"Amount Must Be Positive","OK")))</f>
        <v/>
      </c>
    </row>
    <row r="87">
      <c r="A87" s="16" t="n"/>
      <c r="B87" s="3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37" t="n"/>
      <c r="L87" s="38" t="n"/>
      <c r="M87" s="16" t="n"/>
      <c r="N87" s="39">
        <f>IFERROR(IF(A87="","",INDEX('Assumptions'!$B$16:$G$18,MATCH('Assumptions'!$B$11,'Assumptions'!$A$16:$A$18,0),MATCH(M87,'Assumptions'!$B$15:$G$15,0))),"")</f>
        <v/>
      </c>
      <c r="O87" s="34">
        <f>IFERROR(IF(A87="","",IF(J87="Canceled",0,IF(I87="Actual",K87,K87*L87*N87))),"")</f>
        <v/>
      </c>
      <c r="P87" s="34">
        <f>IFERROR(IF(A87="","",IF(C87="Inflow",O87,IF(C87="Outflow",-O87,""))),"")</f>
        <v/>
      </c>
      <c r="Q87" s="16" t="n"/>
      <c r="R87" s="16" t="n"/>
      <c r="S87" s="36" t="n"/>
      <c r="T87" s="16" t="n"/>
      <c r="U87" s="3">
        <f>IF(A87="","",IF(B87="","Missing Cash Date",IF(K87&lt;=0,"Amount Must Be Positive","OK")))</f>
        <v/>
      </c>
    </row>
    <row r="88">
      <c r="A88" s="16" t="n"/>
      <c r="B88" s="3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37" t="n"/>
      <c r="L88" s="38" t="n"/>
      <c r="M88" s="16" t="n"/>
      <c r="N88" s="39">
        <f>IFERROR(IF(A88="","",INDEX('Assumptions'!$B$16:$G$18,MATCH('Assumptions'!$B$11,'Assumptions'!$A$16:$A$18,0),MATCH(M88,'Assumptions'!$B$15:$G$15,0))),"")</f>
        <v/>
      </c>
      <c r="O88" s="34">
        <f>IFERROR(IF(A88="","",IF(J88="Canceled",0,IF(I88="Actual",K88,K88*L88*N88))),"")</f>
        <v/>
      </c>
      <c r="P88" s="34">
        <f>IFERROR(IF(A88="","",IF(C88="Inflow",O88,IF(C88="Outflow",-O88,""))),"")</f>
        <v/>
      </c>
      <c r="Q88" s="16" t="n"/>
      <c r="R88" s="16" t="n"/>
      <c r="S88" s="36" t="n"/>
      <c r="T88" s="16" t="n"/>
      <c r="U88" s="3">
        <f>IF(A88="","",IF(B88="","Missing Cash Date",IF(K88&lt;=0,"Amount Must Be Positive","OK")))</f>
        <v/>
      </c>
    </row>
    <row r="89">
      <c r="A89" s="16" t="n"/>
      <c r="B89" s="3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37" t="n"/>
      <c r="L89" s="38" t="n"/>
      <c r="M89" s="16" t="n"/>
      <c r="N89" s="39">
        <f>IFERROR(IF(A89="","",INDEX('Assumptions'!$B$16:$G$18,MATCH('Assumptions'!$B$11,'Assumptions'!$A$16:$A$18,0),MATCH(M89,'Assumptions'!$B$15:$G$15,0))),"")</f>
        <v/>
      </c>
      <c r="O89" s="34">
        <f>IFERROR(IF(A89="","",IF(J89="Canceled",0,IF(I89="Actual",K89,K89*L89*N89))),"")</f>
        <v/>
      </c>
      <c r="P89" s="34">
        <f>IFERROR(IF(A89="","",IF(C89="Inflow",O89,IF(C89="Outflow",-O89,""))),"")</f>
        <v/>
      </c>
      <c r="Q89" s="16" t="n"/>
      <c r="R89" s="16" t="n"/>
      <c r="S89" s="36" t="n"/>
      <c r="T89" s="16" t="n"/>
      <c r="U89" s="3">
        <f>IF(A89="","",IF(B89="","Missing Cash Date",IF(K89&lt;=0,"Amount Must Be Positive","OK")))</f>
        <v/>
      </c>
    </row>
    <row r="90">
      <c r="A90" s="16" t="n"/>
      <c r="B90" s="3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37" t="n"/>
      <c r="L90" s="38" t="n"/>
      <c r="M90" s="16" t="n"/>
      <c r="N90" s="39">
        <f>IFERROR(IF(A90="","",INDEX('Assumptions'!$B$16:$G$18,MATCH('Assumptions'!$B$11,'Assumptions'!$A$16:$A$18,0),MATCH(M90,'Assumptions'!$B$15:$G$15,0))),"")</f>
        <v/>
      </c>
      <c r="O90" s="34">
        <f>IFERROR(IF(A90="","",IF(J90="Canceled",0,IF(I90="Actual",K90,K90*L90*N90))),"")</f>
        <v/>
      </c>
      <c r="P90" s="34">
        <f>IFERROR(IF(A90="","",IF(C90="Inflow",O90,IF(C90="Outflow",-O90,""))),"")</f>
        <v/>
      </c>
      <c r="Q90" s="16" t="n"/>
      <c r="R90" s="16" t="n"/>
      <c r="S90" s="36" t="n"/>
      <c r="T90" s="16" t="n"/>
      <c r="U90" s="3">
        <f>IF(A90="","",IF(B90="","Missing Cash Date",IF(K90&lt;=0,"Amount Must Be Positive","OK")))</f>
        <v/>
      </c>
    </row>
    <row r="91">
      <c r="A91" s="16" t="n"/>
      <c r="B91" s="3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37" t="n"/>
      <c r="L91" s="38" t="n"/>
      <c r="M91" s="16" t="n"/>
      <c r="N91" s="39">
        <f>IFERROR(IF(A91="","",INDEX('Assumptions'!$B$16:$G$18,MATCH('Assumptions'!$B$11,'Assumptions'!$A$16:$A$18,0),MATCH(M91,'Assumptions'!$B$15:$G$15,0))),"")</f>
        <v/>
      </c>
      <c r="O91" s="34">
        <f>IFERROR(IF(A91="","",IF(J91="Canceled",0,IF(I91="Actual",K91,K91*L91*N91))),"")</f>
        <v/>
      </c>
      <c r="P91" s="34">
        <f>IFERROR(IF(A91="","",IF(C91="Inflow",O91,IF(C91="Outflow",-O91,""))),"")</f>
        <v/>
      </c>
      <c r="Q91" s="16" t="n"/>
      <c r="R91" s="16" t="n"/>
      <c r="S91" s="36" t="n"/>
      <c r="T91" s="16" t="n"/>
      <c r="U91" s="3">
        <f>IF(A91="","",IF(B91="","Missing Cash Date",IF(K91&lt;=0,"Amount Must Be Positive","OK")))</f>
        <v/>
      </c>
    </row>
    <row r="92">
      <c r="A92" s="16" t="n"/>
      <c r="B92" s="3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37" t="n"/>
      <c r="L92" s="38" t="n"/>
      <c r="M92" s="16" t="n"/>
      <c r="N92" s="39">
        <f>IFERROR(IF(A92="","",INDEX('Assumptions'!$B$16:$G$18,MATCH('Assumptions'!$B$11,'Assumptions'!$A$16:$A$18,0),MATCH(M92,'Assumptions'!$B$15:$G$15,0))),"")</f>
        <v/>
      </c>
      <c r="O92" s="34">
        <f>IFERROR(IF(A92="","",IF(J92="Canceled",0,IF(I92="Actual",K92,K92*L92*N92))),"")</f>
        <v/>
      </c>
      <c r="P92" s="34">
        <f>IFERROR(IF(A92="","",IF(C92="Inflow",O92,IF(C92="Outflow",-O92,""))),"")</f>
        <v/>
      </c>
      <c r="Q92" s="16" t="n"/>
      <c r="R92" s="16" t="n"/>
      <c r="S92" s="36" t="n"/>
      <c r="T92" s="16" t="n"/>
      <c r="U92" s="3">
        <f>IF(A92="","",IF(B92="","Missing Cash Date",IF(K92&lt;=0,"Amount Must Be Positive","OK")))</f>
        <v/>
      </c>
    </row>
    <row r="93">
      <c r="A93" s="16" t="n"/>
      <c r="B93" s="3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37" t="n"/>
      <c r="L93" s="38" t="n"/>
      <c r="M93" s="16" t="n"/>
      <c r="N93" s="39">
        <f>IFERROR(IF(A93="","",INDEX('Assumptions'!$B$16:$G$18,MATCH('Assumptions'!$B$11,'Assumptions'!$A$16:$A$18,0),MATCH(M93,'Assumptions'!$B$15:$G$15,0))),"")</f>
        <v/>
      </c>
      <c r="O93" s="34">
        <f>IFERROR(IF(A93="","",IF(J93="Canceled",0,IF(I93="Actual",K93,K93*L93*N93))),"")</f>
        <v/>
      </c>
      <c r="P93" s="34">
        <f>IFERROR(IF(A93="","",IF(C93="Inflow",O93,IF(C93="Outflow",-O93,""))),"")</f>
        <v/>
      </c>
      <c r="Q93" s="16" t="n"/>
      <c r="R93" s="16" t="n"/>
      <c r="S93" s="36" t="n"/>
      <c r="T93" s="16" t="n"/>
      <c r="U93" s="3">
        <f>IF(A93="","",IF(B93="","Missing Cash Date",IF(K93&lt;=0,"Amount Must Be Positive","OK")))</f>
        <v/>
      </c>
    </row>
    <row r="94">
      <c r="A94" s="16" t="n"/>
      <c r="B94" s="3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37" t="n"/>
      <c r="L94" s="38" t="n"/>
      <c r="M94" s="16" t="n"/>
      <c r="N94" s="39">
        <f>IFERROR(IF(A94="","",INDEX('Assumptions'!$B$16:$G$18,MATCH('Assumptions'!$B$11,'Assumptions'!$A$16:$A$18,0),MATCH(M94,'Assumptions'!$B$15:$G$15,0))),"")</f>
        <v/>
      </c>
      <c r="O94" s="34">
        <f>IFERROR(IF(A94="","",IF(J94="Canceled",0,IF(I94="Actual",K94,K94*L94*N94))),"")</f>
        <v/>
      </c>
      <c r="P94" s="34">
        <f>IFERROR(IF(A94="","",IF(C94="Inflow",O94,IF(C94="Outflow",-O94,""))),"")</f>
        <v/>
      </c>
      <c r="Q94" s="16" t="n"/>
      <c r="R94" s="16" t="n"/>
      <c r="S94" s="36" t="n"/>
      <c r="T94" s="16" t="n"/>
      <c r="U94" s="3">
        <f>IF(A94="","",IF(B94="","Missing Cash Date",IF(K94&lt;=0,"Amount Must Be Positive","OK")))</f>
        <v/>
      </c>
    </row>
    <row r="95">
      <c r="A95" s="16" t="n"/>
      <c r="B95" s="3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37" t="n"/>
      <c r="L95" s="38" t="n"/>
      <c r="M95" s="16" t="n"/>
      <c r="N95" s="39">
        <f>IFERROR(IF(A95="","",INDEX('Assumptions'!$B$16:$G$18,MATCH('Assumptions'!$B$11,'Assumptions'!$A$16:$A$18,0),MATCH(M95,'Assumptions'!$B$15:$G$15,0))),"")</f>
        <v/>
      </c>
      <c r="O95" s="34">
        <f>IFERROR(IF(A95="","",IF(J95="Canceled",0,IF(I95="Actual",K95,K95*L95*N95))),"")</f>
        <v/>
      </c>
      <c r="P95" s="34">
        <f>IFERROR(IF(A95="","",IF(C95="Inflow",O95,IF(C95="Outflow",-O95,""))),"")</f>
        <v/>
      </c>
      <c r="Q95" s="16" t="n"/>
      <c r="R95" s="16" t="n"/>
      <c r="S95" s="36" t="n"/>
      <c r="T95" s="16" t="n"/>
      <c r="U95" s="3">
        <f>IF(A95="","",IF(B95="","Missing Cash Date",IF(K95&lt;=0,"Amount Must Be Positive","OK")))</f>
        <v/>
      </c>
    </row>
    <row r="96">
      <c r="A96" s="16" t="n"/>
      <c r="B96" s="3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37" t="n"/>
      <c r="L96" s="38" t="n"/>
      <c r="M96" s="16" t="n"/>
      <c r="N96" s="39">
        <f>IFERROR(IF(A96="","",INDEX('Assumptions'!$B$16:$G$18,MATCH('Assumptions'!$B$11,'Assumptions'!$A$16:$A$18,0),MATCH(M96,'Assumptions'!$B$15:$G$15,0))),"")</f>
        <v/>
      </c>
      <c r="O96" s="34">
        <f>IFERROR(IF(A96="","",IF(J96="Canceled",0,IF(I96="Actual",K96,K96*L96*N96))),"")</f>
        <v/>
      </c>
      <c r="P96" s="34">
        <f>IFERROR(IF(A96="","",IF(C96="Inflow",O96,IF(C96="Outflow",-O96,""))),"")</f>
        <v/>
      </c>
      <c r="Q96" s="16" t="n"/>
      <c r="R96" s="16" t="n"/>
      <c r="S96" s="36" t="n"/>
      <c r="T96" s="16" t="n"/>
      <c r="U96" s="3">
        <f>IF(A96="","",IF(B96="","Missing Cash Date",IF(K96&lt;=0,"Amount Must Be Positive","OK")))</f>
        <v/>
      </c>
    </row>
    <row r="97">
      <c r="A97" s="16" t="n"/>
      <c r="B97" s="3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37" t="n"/>
      <c r="L97" s="38" t="n"/>
      <c r="M97" s="16" t="n"/>
      <c r="N97" s="39">
        <f>IFERROR(IF(A97="","",INDEX('Assumptions'!$B$16:$G$18,MATCH('Assumptions'!$B$11,'Assumptions'!$A$16:$A$18,0),MATCH(M97,'Assumptions'!$B$15:$G$15,0))),"")</f>
        <v/>
      </c>
      <c r="O97" s="34">
        <f>IFERROR(IF(A97="","",IF(J97="Canceled",0,IF(I97="Actual",K97,K97*L97*N97))),"")</f>
        <v/>
      </c>
      <c r="P97" s="34">
        <f>IFERROR(IF(A97="","",IF(C97="Inflow",O97,IF(C97="Outflow",-O97,""))),"")</f>
        <v/>
      </c>
      <c r="Q97" s="16" t="n"/>
      <c r="R97" s="16" t="n"/>
      <c r="S97" s="36" t="n"/>
      <c r="T97" s="16" t="n"/>
      <c r="U97" s="3">
        <f>IF(A97="","",IF(B97="","Missing Cash Date",IF(K97&lt;=0,"Amount Must Be Positive","OK")))</f>
        <v/>
      </c>
    </row>
    <row r="98">
      <c r="A98" s="16" t="n"/>
      <c r="B98" s="3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37" t="n"/>
      <c r="L98" s="38" t="n"/>
      <c r="M98" s="16" t="n"/>
      <c r="N98" s="39">
        <f>IFERROR(IF(A98="","",INDEX('Assumptions'!$B$16:$G$18,MATCH('Assumptions'!$B$11,'Assumptions'!$A$16:$A$18,0),MATCH(M98,'Assumptions'!$B$15:$G$15,0))),"")</f>
        <v/>
      </c>
      <c r="O98" s="34">
        <f>IFERROR(IF(A98="","",IF(J98="Canceled",0,IF(I98="Actual",K98,K98*L98*N98))),"")</f>
        <v/>
      </c>
      <c r="P98" s="34">
        <f>IFERROR(IF(A98="","",IF(C98="Inflow",O98,IF(C98="Outflow",-O98,""))),"")</f>
        <v/>
      </c>
      <c r="Q98" s="16" t="n"/>
      <c r="R98" s="16" t="n"/>
      <c r="S98" s="36" t="n"/>
      <c r="T98" s="16" t="n"/>
      <c r="U98" s="3">
        <f>IF(A98="","",IF(B98="","Missing Cash Date",IF(K98&lt;=0,"Amount Must Be Positive","OK")))</f>
        <v/>
      </c>
    </row>
    <row r="99">
      <c r="A99" s="16" t="n"/>
      <c r="B99" s="3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37" t="n"/>
      <c r="L99" s="38" t="n"/>
      <c r="M99" s="16" t="n"/>
      <c r="N99" s="39">
        <f>IFERROR(IF(A99="","",INDEX('Assumptions'!$B$16:$G$18,MATCH('Assumptions'!$B$11,'Assumptions'!$A$16:$A$18,0),MATCH(M99,'Assumptions'!$B$15:$G$15,0))),"")</f>
        <v/>
      </c>
      <c r="O99" s="34">
        <f>IFERROR(IF(A99="","",IF(J99="Canceled",0,IF(I99="Actual",K99,K99*L99*N99))),"")</f>
        <v/>
      </c>
      <c r="P99" s="34">
        <f>IFERROR(IF(A99="","",IF(C99="Inflow",O99,IF(C99="Outflow",-O99,""))),"")</f>
        <v/>
      </c>
      <c r="Q99" s="16" t="n"/>
      <c r="R99" s="16" t="n"/>
      <c r="S99" s="36" t="n"/>
      <c r="T99" s="16" t="n"/>
      <c r="U99" s="3">
        <f>IF(A99="","",IF(B99="","Missing Cash Date",IF(K99&lt;=0,"Amount Must Be Positive","OK")))</f>
        <v/>
      </c>
    </row>
    <row r="100">
      <c r="A100" s="16" t="n"/>
      <c r="B100" s="3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37" t="n"/>
      <c r="L100" s="38" t="n"/>
      <c r="M100" s="16" t="n"/>
      <c r="N100" s="39">
        <f>IFERROR(IF(A100="","",INDEX('Assumptions'!$B$16:$G$18,MATCH('Assumptions'!$B$11,'Assumptions'!$A$16:$A$18,0),MATCH(M100,'Assumptions'!$B$15:$G$15,0))),"")</f>
        <v/>
      </c>
      <c r="O100" s="34">
        <f>IFERROR(IF(A100="","",IF(J100="Canceled",0,IF(I100="Actual",K100,K100*L100*N100))),"")</f>
        <v/>
      </c>
      <c r="P100" s="34">
        <f>IFERROR(IF(A100="","",IF(C100="Inflow",O100,IF(C100="Outflow",-O100,""))),"")</f>
        <v/>
      </c>
      <c r="Q100" s="16" t="n"/>
      <c r="R100" s="16" t="n"/>
      <c r="S100" s="36" t="n"/>
      <c r="T100" s="16" t="n"/>
      <c r="U100" s="3">
        <f>IF(A100="","",IF(B100="","Missing Cash Date",IF(K100&lt;=0,"Amount Must Be Positive","OK")))</f>
        <v/>
      </c>
    </row>
    <row r="101">
      <c r="A101" s="16" t="n"/>
      <c r="B101" s="3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37" t="n"/>
      <c r="L101" s="38" t="n"/>
      <c r="M101" s="16" t="n"/>
      <c r="N101" s="39">
        <f>IFERROR(IF(A101="","",INDEX('Assumptions'!$B$16:$G$18,MATCH('Assumptions'!$B$11,'Assumptions'!$A$16:$A$18,0),MATCH(M101,'Assumptions'!$B$15:$G$15,0))),"")</f>
        <v/>
      </c>
      <c r="O101" s="34">
        <f>IFERROR(IF(A101="","",IF(J101="Canceled",0,IF(I101="Actual",K101,K101*L101*N101))),"")</f>
        <v/>
      </c>
      <c r="P101" s="34">
        <f>IFERROR(IF(A101="","",IF(C101="Inflow",O101,IF(C101="Outflow",-O101,""))),"")</f>
        <v/>
      </c>
      <c r="Q101" s="16" t="n"/>
      <c r="R101" s="16" t="n"/>
      <c r="S101" s="36" t="n"/>
      <c r="T101" s="16" t="n"/>
      <c r="U101" s="3">
        <f>IF(A101="","",IF(B101="","Missing Cash Date",IF(K101&lt;=0,"Amount Must Be Positive","OK")))</f>
        <v/>
      </c>
    </row>
    <row r="102">
      <c r="A102" s="16" t="n"/>
      <c r="B102" s="3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37" t="n"/>
      <c r="L102" s="38" t="n"/>
      <c r="M102" s="16" t="n"/>
      <c r="N102" s="39">
        <f>IFERROR(IF(A102="","",INDEX('Assumptions'!$B$16:$G$18,MATCH('Assumptions'!$B$11,'Assumptions'!$A$16:$A$18,0),MATCH(M102,'Assumptions'!$B$15:$G$15,0))),"")</f>
        <v/>
      </c>
      <c r="O102" s="34">
        <f>IFERROR(IF(A102="","",IF(J102="Canceled",0,IF(I102="Actual",K102,K102*L102*N102))),"")</f>
        <v/>
      </c>
      <c r="P102" s="34">
        <f>IFERROR(IF(A102="","",IF(C102="Inflow",O102,IF(C102="Outflow",-O102,""))),"")</f>
        <v/>
      </c>
      <c r="Q102" s="16" t="n"/>
      <c r="R102" s="16" t="n"/>
      <c r="S102" s="36" t="n"/>
      <c r="T102" s="16" t="n"/>
      <c r="U102" s="3">
        <f>IF(A102="","",IF(B102="","Missing Cash Date",IF(K102&lt;=0,"Amount Must Be Positive","OK")))</f>
        <v/>
      </c>
    </row>
    <row r="103">
      <c r="A103" s="16" t="n"/>
      <c r="B103" s="3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37" t="n"/>
      <c r="L103" s="38" t="n"/>
      <c r="M103" s="16" t="n"/>
      <c r="N103" s="39">
        <f>IFERROR(IF(A103="","",INDEX('Assumptions'!$B$16:$G$18,MATCH('Assumptions'!$B$11,'Assumptions'!$A$16:$A$18,0),MATCH(M103,'Assumptions'!$B$15:$G$15,0))),"")</f>
        <v/>
      </c>
      <c r="O103" s="34">
        <f>IFERROR(IF(A103="","",IF(J103="Canceled",0,IF(I103="Actual",K103,K103*L103*N103))),"")</f>
        <v/>
      </c>
      <c r="P103" s="34">
        <f>IFERROR(IF(A103="","",IF(C103="Inflow",O103,IF(C103="Outflow",-O103,""))),"")</f>
        <v/>
      </c>
      <c r="Q103" s="16" t="n"/>
      <c r="R103" s="16" t="n"/>
      <c r="S103" s="36" t="n"/>
      <c r="T103" s="16" t="n"/>
      <c r="U103" s="3">
        <f>IF(A103="","",IF(B103="","Missing Cash Date",IF(K103&lt;=0,"Amount Must Be Positive","OK")))</f>
        <v/>
      </c>
    </row>
    <row r="104">
      <c r="A104" s="16" t="n"/>
      <c r="B104" s="3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37" t="n"/>
      <c r="L104" s="38" t="n"/>
      <c r="M104" s="16" t="n"/>
      <c r="N104" s="39">
        <f>IFERROR(IF(A104="","",INDEX('Assumptions'!$B$16:$G$18,MATCH('Assumptions'!$B$11,'Assumptions'!$A$16:$A$18,0),MATCH(M104,'Assumptions'!$B$15:$G$15,0))),"")</f>
        <v/>
      </c>
      <c r="O104" s="34">
        <f>IFERROR(IF(A104="","",IF(J104="Canceled",0,IF(I104="Actual",K104,K104*L104*N104))),"")</f>
        <v/>
      </c>
      <c r="P104" s="34">
        <f>IFERROR(IF(A104="","",IF(C104="Inflow",O104,IF(C104="Outflow",-O104,""))),"")</f>
        <v/>
      </c>
      <c r="Q104" s="16" t="n"/>
      <c r="R104" s="16" t="n"/>
      <c r="S104" s="36" t="n"/>
      <c r="T104" s="16" t="n"/>
      <c r="U104" s="3">
        <f>IF(A104="","",IF(B104="","Missing Cash Date",IF(K104&lt;=0,"Amount Must Be Positive","OK")))</f>
        <v/>
      </c>
    </row>
    <row r="105">
      <c r="A105" s="16" t="n"/>
      <c r="B105" s="3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37" t="n"/>
      <c r="L105" s="38" t="n"/>
      <c r="M105" s="16" t="n"/>
      <c r="N105" s="39">
        <f>IFERROR(IF(A105="","",INDEX('Assumptions'!$B$16:$G$18,MATCH('Assumptions'!$B$11,'Assumptions'!$A$16:$A$18,0),MATCH(M105,'Assumptions'!$B$15:$G$15,0))),"")</f>
        <v/>
      </c>
      <c r="O105" s="34">
        <f>IFERROR(IF(A105="","",IF(J105="Canceled",0,IF(I105="Actual",K105,K105*L105*N105))),"")</f>
        <v/>
      </c>
      <c r="P105" s="34">
        <f>IFERROR(IF(A105="","",IF(C105="Inflow",O105,IF(C105="Outflow",-O105,""))),"")</f>
        <v/>
      </c>
      <c r="Q105" s="16" t="n"/>
      <c r="R105" s="16" t="n"/>
      <c r="S105" s="36" t="n"/>
      <c r="T105" s="16" t="n"/>
      <c r="U105" s="3">
        <f>IF(A105="","",IF(B105="","Missing Cash Date",IF(K105&lt;=0,"Amount Must Be Positive","OK")))</f>
        <v/>
      </c>
    </row>
    <row r="106">
      <c r="A106" s="16" t="n"/>
      <c r="B106" s="3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37" t="n"/>
      <c r="L106" s="38" t="n"/>
      <c r="M106" s="16" t="n"/>
      <c r="N106" s="39">
        <f>IFERROR(IF(A106="","",INDEX('Assumptions'!$B$16:$G$18,MATCH('Assumptions'!$B$11,'Assumptions'!$A$16:$A$18,0),MATCH(M106,'Assumptions'!$B$15:$G$15,0))),"")</f>
        <v/>
      </c>
      <c r="O106" s="34">
        <f>IFERROR(IF(A106="","",IF(J106="Canceled",0,IF(I106="Actual",K106,K106*L106*N106))),"")</f>
        <v/>
      </c>
      <c r="P106" s="34">
        <f>IFERROR(IF(A106="","",IF(C106="Inflow",O106,IF(C106="Outflow",-O106,""))),"")</f>
        <v/>
      </c>
      <c r="Q106" s="16" t="n"/>
      <c r="R106" s="16" t="n"/>
      <c r="S106" s="36" t="n"/>
      <c r="T106" s="16" t="n"/>
      <c r="U106" s="3">
        <f>IF(A106="","",IF(B106="","Missing Cash Date",IF(K106&lt;=0,"Amount Must Be Positive","OK")))</f>
        <v/>
      </c>
    </row>
    <row r="107">
      <c r="A107" s="16" t="n"/>
      <c r="B107" s="3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37" t="n"/>
      <c r="L107" s="38" t="n"/>
      <c r="M107" s="16" t="n"/>
      <c r="N107" s="39">
        <f>IFERROR(IF(A107="","",INDEX('Assumptions'!$B$16:$G$18,MATCH('Assumptions'!$B$11,'Assumptions'!$A$16:$A$18,0),MATCH(M107,'Assumptions'!$B$15:$G$15,0))),"")</f>
        <v/>
      </c>
      <c r="O107" s="34">
        <f>IFERROR(IF(A107="","",IF(J107="Canceled",0,IF(I107="Actual",K107,K107*L107*N107))),"")</f>
        <v/>
      </c>
      <c r="P107" s="34">
        <f>IFERROR(IF(A107="","",IF(C107="Inflow",O107,IF(C107="Outflow",-O107,""))),"")</f>
        <v/>
      </c>
      <c r="Q107" s="16" t="n"/>
      <c r="R107" s="16" t="n"/>
      <c r="S107" s="36" t="n"/>
      <c r="T107" s="16" t="n"/>
      <c r="U107" s="3">
        <f>IF(A107="","",IF(B107="","Missing Cash Date",IF(K107&lt;=0,"Amount Must Be Positive","OK")))</f>
        <v/>
      </c>
    </row>
    <row r="108">
      <c r="A108" s="16" t="n"/>
      <c r="B108" s="3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37" t="n"/>
      <c r="L108" s="38" t="n"/>
      <c r="M108" s="16" t="n"/>
      <c r="N108" s="39">
        <f>IFERROR(IF(A108="","",INDEX('Assumptions'!$B$16:$G$18,MATCH('Assumptions'!$B$11,'Assumptions'!$A$16:$A$18,0),MATCH(M108,'Assumptions'!$B$15:$G$15,0))),"")</f>
        <v/>
      </c>
      <c r="O108" s="34">
        <f>IFERROR(IF(A108="","",IF(J108="Canceled",0,IF(I108="Actual",K108,K108*L108*N108))),"")</f>
        <v/>
      </c>
      <c r="P108" s="34">
        <f>IFERROR(IF(A108="","",IF(C108="Inflow",O108,IF(C108="Outflow",-O108,""))),"")</f>
        <v/>
      </c>
      <c r="Q108" s="16" t="n"/>
      <c r="R108" s="16" t="n"/>
      <c r="S108" s="36" t="n"/>
      <c r="T108" s="16" t="n"/>
      <c r="U108" s="3">
        <f>IF(A108="","",IF(B108="","Missing Cash Date",IF(K108&lt;=0,"Amount Must Be Positive","OK")))</f>
        <v/>
      </c>
    </row>
    <row r="109">
      <c r="A109" s="16" t="n"/>
      <c r="B109" s="3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37" t="n"/>
      <c r="L109" s="38" t="n"/>
      <c r="M109" s="16" t="n"/>
      <c r="N109" s="39">
        <f>IFERROR(IF(A109="","",INDEX('Assumptions'!$B$16:$G$18,MATCH('Assumptions'!$B$11,'Assumptions'!$A$16:$A$18,0),MATCH(M109,'Assumptions'!$B$15:$G$15,0))),"")</f>
        <v/>
      </c>
      <c r="O109" s="34">
        <f>IFERROR(IF(A109="","",IF(J109="Canceled",0,IF(I109="Actual",K109,K109*L109*N109))),"")</f>
        <v/>
      </c>
      <c r="P109" s="34">
        <f>IFERROR(IF(A109="","",IF(C109="Inflow",O109,IF(C109="Outflow",-O109,""))),"")</f>
        <v/>
      </c>
      <c r="Q109" s="16" t="n"/>
      <c r="R109" s="16" t="n"/>
      <c r="S109" s="36" t="n"/>
      <c r="T109" s="16" t="n"/>
      <c r="U109" s="3">
        <f>IF(A109="","",IF(B109="","Missing Cash Date",IF(K109&lt;=0,"Amount Must Be Positive","OK")))</f>
        <v/>
      </c>
    </row>
    <row r="110">
      <c r="A110" s="16" t="n"/>
      <c r="B110" s="3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37" t="n"/>
      <c r="L110" s="38" t="n"/>
      <c r="M110" s="16" t="n"/>
      <c r="N110" s="39">
        <f>IFERROR(IF(A110="","",INDEX('Assumptions'!$B$16:$G$18,MATCH('Assumptions'!$B$11,'Assumptions'!$A$16:$A$18,0),MATCH(M110,'Assumptions'!$B$15:$G$15,0))),"")</f>
        <v/>
      </c>
      <c r="O110" s="34">
        <f>IFERROR(IF(A110="","",IF(J110="Canceled",0,IF(I110="Actual",K110,K110*L110*N110))),"")</f>
        <v/>
      </c>
      <c r="P110" s="34">
        <f>IFERROR(IF(A110="","",IF(C110="Inflow",O110,IF(C110="Outflow",-O110,""))),"")</f>
        <v/>
      </c>
      <c r="Q110" s="16" t="n"/>
      <c r="R110" s="16" t="n"/>
      <c r="S110" s="36" t="n"/>
      <c r="T110" s="16" t="n"/>
      <c r="U110" s="3">
        <f>IF(A110="","",IF(B110="","Missing Cash Date",IF(K110&lt;=0,"Amount Must Be Positive","OK")))</f>
        <v/>
      </c>
    </row>
    <row r="111">
      <c r="A111" s="16" t="n"/>
      <c r="B111" s="3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37" t="n"/>
      <c r="L111" s="38" t="n"/>
      <c r="M111" s="16" t="n"/>
      <c r="N111" s="39">
        <f>IFERROR(IF(A111="","",INDEX('Assumptions'!$B$16:$G$18,MATCH('Assumptions'!$B$11,'Assumptions'!$A$16:$A$18,0),MATCH(M111,'Assumptions'!$B$15:$G$15,0))),"")</f>
        <v/>
      </c>
      <c r="O111" s="34">
        <f>IFERROR(IF(A111="","",IF(J111="Canceled",0,IF(I111="Actual",K111,K111*L111*N111))),"")</f>
        <v/>
      </c>
      <c r="P111" s="34">
        <f>IFERROR(IF(A111="","",IF(C111="Inflow",O111,IF(C111="Outflow",-O111,""))),"")</f>
        <v/>
      </c>
      <c r="Q111" s="16" t="n"/>
      <c r="R111" s="16" t="n"/>
      <c r="S111" s="36" t="n"/>
      <c r="T111" s="16" t="n"/>
      <c r="U111" s="3">
        <f>IF(A111="","",IF(B111="","Missing Cash Date",IF(K111&lt;=0,"Amount Must Be Positive","OK")))</f>
        <v/>
      </c>
    </row>
    <row r="112">
      <c r="A112" s="16" t="n"/>
      <c r="B112" s="3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37" t="n"/>
      <c r="L112" s="38" t="n"/>
      <c r="M112" s="16" t="n"/>
      <c r="N112" s="39">
        <f>IFERROR(IF(A112="","",INDEX('Assumptions'!$B$16:$G$18,MATCH('Assumptions'!$B$11,'Assumptions'!$A$16:$A$18,0),MATCH(M112,'Assumptions'!$B$15:$G$15,0))),"")</f>
        <v/>
      </c>
      <c r="O112" s="34">
        <f>IFERROR(IF(A112="","",IF(J112="Canceled",0,IF(I112="Actual",K112,K112*L112*N112))),"")</f>
        <v/>
      </c>
      <c r="P112" s="34">
        <f>IFERROR(IF(A112="","",IF(C112="Inflow",O112,IF(C112="Outflow",-O112,""))),"")</f>
        <v/>
      </c>
      <c r="Q112" s="16" t="n"/>
      <c r="R112" s="16" t="n"/>
      <c r="S112" s="36" t="n"/>
      <c r="T112" s="16" t="n"/>
      <c r="U112" s="3">
        <f>IF(A112="","",IF(B112="","Missing Cash Date",IF(K112&lt;=0,"Amount Must Be Positive","OK")))</f>
        <v/>
      </c>
    </row>
    <row r="113">
      <c r="A113" s="16" t="n"/>
      <c r="B113" s="3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37" t="n"/>
      <c r="L113" s="38" t="n"/>
      <c r="M113" s="16" t="n"/>
      <c r="N113" s="39">
        <f>IFERROR(IF(A113="","",INDEX('Assumptions'!$B$16:$G$18,MATCH('Assumptions'!$B$11,'Assumptions'!$A$16:$A$18,0),MATCH(M113,'Assumptions'!$B$15:$G$15,0))),"")</f>
        <v/>
      </c>
      <c r="O113" s="34">
        <f>IFERROR(IF(A113="","",IF(J113="Canceled",0,IF(I113="Actual",K113,K113*L113*N113))),"")</f>
        <v/>
      </c>
      <c r="P113" s="34">
        <f>IFERROR(IF(A113="","",IF(C113="Inflow",O113,IF(C113="Outflow",-O113,""))),"")</f>
        <v/>
      </c>
      <c r="Q113" s="16" t="n"/>
      <c r="R113" s="16" t="n"/>
      <c r="S113" s="36" t="n"/>
      <c r="T113" s="16" t="n"/>
      <c r="U113" s="3">
        <f>IF(A113="","",IF(B113="","Missing Cash Date",IF(K113&lt;=0,"Amount Must Be Positive","OK")))</f>
        <v/>
      </c>
    </row>
    <row r="114">
      <c r="A114" s="16" t="n"/>
      <c r="B114" s="3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37" t="n"/>
      <c r="L114" s="38" t="n"/>
      <c r="M114" s="16" t="n"/>
      <c r="N114" s="39">
        <f>IFERROR(IF(A114="","",INDEX('Assumptions'!$B$16:$G$18,MATCH('Assumptions'!$B$11,'Assumptions'!$A$16:$A$18,0),MATCH(M114,'Assumptions'!$B$15:$G$15,0))),"")</f>
        <v/>
      </c>
      <c r="O114" s="34">
        <f>IFERROR(IF(A114="","",IF(J114="Canceled",0,IF(I114="Actual",K114,K114*L114*N114))),"")</f>
        <v/>
      </c>
      <c r="P114" s="34">
        <f>IFERROR(IF(A114="","",IF(C114="Inflow",O114,IF(C114="Outflow",-O114,""))),"")</f>
        <v/>
      </c>
      <c r="Q114" s="16" t="n"/>
      <c r="R114" s="16" t="n"/>
      <c r="S114" s="36" t="n"/>
      <c r="T114" s="16" t="n"/>
      <c r="U114" s="3">
        <f>IF(A114="","",IF(B114="","Missing Cash Date",IF(K114&lt;=0,"Amount Must Be Positive","OK")))</f>
        <v/>
      </c>
    </row>
    <row r="115">
      <c r="A115" s="16" t="n"/>
      <c r="B115" s="3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37" t="n"/>
      <c r="L115" s="38" t="n"/>
      <c r="M115" s="16" t="n"/>
      <c r="N115" s="39">
        <f>IFERROR(IF(A115="","",INDEX('Assumptions'!$B$16:$G$18,MATCH('Assumptions'!$B$11,'Assumptions'!$A$16:$A$18,0),MATCH(M115,'Assumptions'!$B$15:$G$15,0))),"")</f>
        <v/>
      </c>
      <c r="O115" s="34">
        <f>IFERROR(IF(A115="","",IF(J115="Canceled",0,IF(I115="Actual",K115,K115*L115*N115))),"")</f>
        <v/>
      </c>
      <c r="P115" s="34">
        <f>IFERROR(IF(A115="","",IF(C115="Inflow",O115,IF(C115="Outflow",-O115,""))),"")</f>
        <v/>
      </c>
      <c r="Q115" s="16" t="n"/>
      <c r="R115" s="16" t="n"/>
      <c r="S115" s="36" t="n"/>
      <c r="T115" s="16" t="n"/>
      <c r="U115" s="3">
        <f>IF(A115="","",IF(B115="","Missing Cash Date",IF(K115&lt;=0,"Amount Must Be Positive","OK")))</f>
        <v/>
      </c>
    </row>
    <row r="116">
      <c r="A116" s="16" t="n"/>
      <c r="B116" s="3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37" t="n"/>
      <c r="L116" s="38" t="n"/>
      <c r="M116" s="16" t="n"/>
      <c r="N116" s="39">
        <f>IFERROR(IF(A116="","",INDEX('Assumptions'!$B$16:$G$18,MATCH('Assumptions'!$B$11,'Assumptions'!$A$16:$A$18,0),MATCH(M116,'Assumptions'!$B$15:$G$15,0))),"")</f>
        <v/>
      </c>
      <c r="O116" s="34">
        <f>IFERROR(IF(A116="","",IF(J116="Canceled",0,IF(I116="Actual",K116,K116*L116*N116))),"")</f>
        <v/>
      </c>
      <c r="P116" s="34">
        <f>IFERROR(IF(A116="","",IF(C116="Inflow",O116,IF(C116="Outflow",-O116,""))),"")</f>
        <v/>
      </c>
      <c r="Q116" s="16" t="n"/>
      <c r="R116" s="16" t="n"/>
      <c r="S116" s="36" t="n"/>
      <c r="T116" s="16" t="n"/>
      <c r="U116" s="3">
        <f>IF(A116="","",IF(B116="","Missing Cash Date",IF(K116&lt;=0,"Amount Must Be Positive","OK")))</f>
        <v/>
      </c>
    </row>
    <row r="117">
      <c r="A117" s="16" t="n"/>
      <c r="B117" s="3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37" t="n"/>
      <c r="L117" s="38" t="n"/>
      <c r="M117" s="16" t="n"/>
      <c r="N117" s="39">
        <f>IFERROR(IF(A117="","",INDEX('Assumptions'!$B$16:$G$18,MATCH('Assumptions'!$B$11,'Assumptions'!$A$16:$A$18,0),MATCH(M117,'Assumptions'!$B$15:$G$15,0))),"")</f>
        <v/>
      </c>
      <c r="O117" s="34">
        <f>IFERROR(IF(A117="","",IF(J117="Canceled",0,IF(I117="Actual",K117,K117*L117*N117))),"")</f>
        <v/>
      </c>
      <c r="P117" s="34">
        <f>IFERROR(IF(A117="","",IF(C117="Inflow",O117,IF(C117="Outflow",-O117,""))),"")</f>
        <v/>
      </c>
      <c r="Q117" s="16" t="n"/>
      <c r="R117" s="16" t="n"/>
      <c r="S117" s="36" t="n"/>
      <c r="T117" s="16" t="n"/>
      <c r="U117" s="3">
        <f>IF(A117="","",IF(B117="","Missing Cash Date",IF(K117&lt;=0,"Amount Must Be Positive","OK")))</f>
        <v/>
      </c>
    </row>
    <row r="118">
      <c r="A118" s="16" t="n"/>
      <c r="B118" s="3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37" t="n"/>
      <c r="L118" s="38" t="n"/>
      <c r="M118" s="16" t="n"/>
      <c r="N118" s="39">
        <f>IFERROR(IF(A118="","",INDEX('Assumptions'!$B$16:$G$18,MATCH('Assumptions'!$B$11,'Assumptions'!$A$16:$A$18,0),MATCH(M118,'Assumptions'!$B$15:$G$15,0))),"")</f>
        <v/>
      </c>
      <c r="O118" s="34">
        <f>IFERROR(IF(A118="","",IF(J118="Canceled",0,IF(I118="Actual",K118,K118*L118*N118))),"")</f>
        <v/>
      </c>
      <c r="P118" s="34">
        <f>IFERROR(IF(A118="","",IF(C118="Inflow",O118,IF(C118="Outflow",-O118,""))),"")</f>
        <v/>
      </c>
      <c r="Q118" s="16" t="n"/>
      <c r="R118" s="16" t="n"/>
      <c r="S118" s="36" t="n"/>
      <c r="T118" s="16" t="n"/>
      <c r="U118" s="3">
        <f>IF(A118="","",IF(B118="","Missing Cash Date",IF(K118&lt;=0,"Amount Must Be Positive","OK")))</f>
        <v/>
      </c>
    </row>
    <row r="119">
      <c r="A119" s="16" t="n"/>
      <c r="B119" s="3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37" t="n"/>
      <c r="L119" s="38" t="n"/>
      <c r="M119" s="16" t="n"/>
      <c r="N119" s="39">
        <f>IFERROR(IF(A119="","",INDEX('Assumptions'!$B$16:$G$18,MATCH('Assumptions'!$B$11,'Assumptions'!$A$16:$A$18,0),MATCH(M119,'Assumptions'!$B$15:$G$15,0))),"")</f>
        <v/>
      </c>
      <c r="O119" s="34">
        <f>IFERROR(IF(A119="","",IF(J119="Canceled",0,IF(I119="Actual",K119,K119*L119*N119))),"")</f>
        <v/>
      </c>
      <c r="P119" s="34">
        <f>IFERROR(IF(A119="","",IF(C119="Inflow",O119,IF(C119="Outflow",-O119,""))),"")</f>
        <v/>
      </c>
      <c r="Q119" s="16" t="n"/>
      <c r="R119" s="16" t="n"/>
      <c r="S119" s="36" t="n"/>
      <c r="T119" s="16" t="n"/>
      <c r="U119" s="3">
        <f>IF(A119="","",IF(B119="","Missing Cash Date",IF(K119&lt;=0,"Amount Must Be Positive","OK")))</f>
        <v/>
      </c>
    </row>
    <row r="120">
      <c r="A120" s="16" t="n"/>
      <c r="B120" s="3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37" t="n"/>
      <c r="L120" s="38" t="n"/>
      <c r="M120" s="16" t="n"/>
      <c r="N120" s="39">
        <f>IFERROR(IF(A120="","",INDEX('Assumptions'!$B$16:$G$18,MATCH('Assumptions'!$B$11,'Assumptions'!$A$16:$A$18,0),MATCH(M120,'Assumptions'!$B$15:$G$15,0))),"")</f>
        <v/>
      </c>
      <c r="O120" s="34">
        <f>IFERROR(IF(A120="","",IF(J120="Canceled",0,IF(I120="Actual",K120,K120*L120*N120))),"")</f>
        <v/>
      </c>
      <c r="P120" s="34">
        <f>IFERROR(IF(A120="","",IF(C120="Inflow",O120,IF(C120="Outflow",-O120,""))),"")</f>
        <v/>
      </c>
      <c r="Q120" s="16" t="n"/>
      <c r="R120" s="16" t="n"/>
      <c r="S120" s="36" t="n"/>
      <c r="T120" s="16" t="n"/>
      <c r="U120" s="3">
        <f>IF(A120="","",IF(B120="","Missing Cash Date",IF(K120&lt;=0,"Amount Must Be Positive","OK")))</f>
        <v/>
      </c>
    </row>
    <row r="121">
      <c r="A121" s="16" t="n"/>
      <c r="B121" s="3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37" t="n"/>
      <c r="L121" s="38" t="n"/>
      <c r="M121" s="16" t="n"/>
      <c r="N121" s="39">
        <f>IFERROR(IF(A121="","",INDEX('Assumptions'!$B$16:$G$18,MATCH('Assumptions'!$B$11,'Assumptions'!$A$16:$A$18,0),MATCH(M121,'Assumptions'!$B$15:$G$15,0))),"")</f>
        <v/>
      </c>
      <c r="O121" s="34">
        <f>IFERROR(IF(A121="","",IF(J121="Canceled",0,IF(I121="Actual",K121,K121*L121*N121))),"")</f>
        <v/>
      </c>
      <c r="P121" s="34">
        <f>IFERROR(IF(A121="","",IF(C121="Inflow",O121,IF(C121="Outflow",-O121,""))),"")</f>
        <v/>
      </c>
      <c r="Q121" s="16" t="n"/>
      <c r="R121" s="16" t="n"/>
      <c r="S121" s="36" t="n"/>
      <c r="T121" s="16" t="n"/>
      <c r="U121" s="3">
        <f>IF(A121="","",IF(B121="","Missing Cash Date",IF(K121&lt;=0,"Amount Must Be Positive","OK")))</f>
        <v/>
      </c>
    </row>
    <row r="122">
      <c r="A122" s="16" t="n"/>
      <c r="B122" s="3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37" t="n"/>
      <c r="L122" s="38" t="n"/>
      <c r="M122" s="16" t="n"/>
      <c r="N122" s="39">
        <f>IFERROR(IF(A122="","",INDEX('Assumptions'!$B$16:$G$18,MATCH('Assumptions'!$B$11,'Assumptions'!$A$16:$A$18,0),MATCH(M122,'Assumptions'!$B$15:$G$15,0))),"")</f>
        <v/>
      </c>
      <c r="O122" s="34">
        <f>IFERROR(IF(A122="","",IF(J122="Canceled",0,IF(I122="Actual",K122,K122*L122*N122))),"")</f>
        <v/>
      </c>
      <c r="P122" s="34">
        <f>IFERROR(IF(A122="","",IF(C122="Inflow",O122,IF(C122="Outflow",-O122,""))),"")</f>
        <v/>
      </c>
      <c r="Q122" s="16" t="n"/>
      <c r="R122" s="16" t="n"/>
      <c r="S122" s="36" t="n"/>
      <c r="T122" s="16" t="n"/>
      <c r="U122" s="3">
        <f>IF(A122="","",IF(B122="","Missing Cash Date",IF(K122&lt;=0,"Amount Must Be Positive","OK")))</f>
        <v/>
      </c>
    </row>
    <row r="123">
      <c r="A123" s="16" t="n"/>
      <c r="B123" s="3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37" t="n"/>
      <c r="L123" s="38" t="n"/>
      <c r="M123" s="16" t="n"/>
      <c r="N123" s="39">
        <f>IFERROR(IF(A123="","",INDEX('Assumptions'!$B$16:$G$18,MATCH('Assumptions'!$B$11,'Assumptions'!$A$16:$A$18,0),MATCH(M123,'Assumptions'!$B$15:$G$15,0))),"")</f>
        <v/>
      </c>
      <c r="O123" s="34">
        <f>IFERROR(IF(A123="","",IF(J123="Canceled",0,IF(I123="Actual",K123,K123*L123*N123))),"")</f>
        <v/>
      </c>
      <c r="P123" s="34">
        <f>IFERROR(IF(A123="","",IF(C123="Inflow",O123,IF(C123="Outflow",-O123,""))),"")</f>
        <v/>
      </c>
      <c r="Q123" s="16" t="n"/>
      <c r="R123" s="16" t="n"/>
      <c r="S123" s="36" t="n"/>
      <c r="T123" s="16" t="n"/>
      <c r="U123" s="3">
        <f>IF(A123="","",IF(B123="","Missing Cash Date",IF(K123&lt;=0,"Amount Must Be Positive","OK")))</f>
        <v/>
      </c>
    </row>
    <row r="124">
      <c r="A124" s="16" t="n"/>
      <c r="B124" s="3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37" t="n"/>
      <c r="L124" s="38" t="n"/>
      <c r="M124" s="16" t="n"/>
      <c r="N124" s="39">
        <f>IFERROR(IF(A124="","",INDEX('Assumptions'!$B$16:$G$18,MATCH('Assumptions'!$B$11,'Assumptions'!$A$16:$A$18,0),MATCH(M124,'Assumptions'!$B$15:$G$15,0))),"")</f>
        <v/>
      </c>
      <c r="O124" s="34">
        <f>IFERROR(IF(A124="","",IF(J124="Canceled",0,IF(I124="Actual",K124,K124*L124*N124))),"")</f>
        <v/>
      </c>
      <c r="P124" s="34">
        <f>IFERROR(IF(A124="","",IF(C124="Inflow",O124,IF(C124="Outflow",-O124,""))),"")</f>
        <v/>
      </c>
      <c r="Q124" s="16" t="n"/>
      <c r="R124" s="16" t="n"/>
      <c r="S124" s="36" t="n"/>
      <c r="T124" s="16" t="n"/>
      <c r="U124" s="3">
        <f>IF(A124="","",IF(B124="","Missing Cash Date",IF(K124&lt;=0,"Amount Must Be Positive","OK")))</f>
        <v/>
      </c>
    </row>
    <row r="125">
      <c r="A125" s="16" t="n"/>
      <c r="B125" s="3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37" t="n"/>
      <c r="L125" s="38" t="n"/>
      <c r="M125" s="16" t="n"/>
      <c r="N125" s="39">
        <f>IFERROR(IF(A125="","",INDEX('Assumptions'!$B$16:$G$18,MATCH('Assumptions'!$B$11,'Assumptions'!$A$16:$A$18,0),MATCH(M125,'Assumptions'!$B$15:$G$15,0))),"")</f>
        <v/>
      </c>
      <c r="O125" s="34">
        <f>IFERROR(IF(A125="","",IF(J125="Canceled",0,IF(I125="Actual",K125,K125*L125*N125))),"")</f>
        <v/>
      </c>
      <c r="P125" s="34">
        <f>IFERROR(IF(A125="","",IF(C125="Inflow",O125,IF(C125="Outflow",-O125,""))),"")</f>
        <v/>
      </c>
      <c r="Q125" s="16" t="n"/>
      <c r="R125" s="16" t="n"/>
      <c r="S125" s="36" t="n"/>
      <c r="T125" s="16" t="n"/>
      <c r="U125" s="3">
        <f>IF(A125="","",IF(B125="","Missing Cash Date",IF(K125&lt;=0,"Amount Must Be Positive","OK")))</f>
        <v/>
      </c>
    </row>
    <row r="126">
      <c r="A126" s="16" t="n"/>
      <c r="B126" s="3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37" t="n"/>
      <c r="L126" s="38" t="n"/>
      <c r="M126" s="16" t="n"/>
      <c r="N126" s="39">
        <f>IFERROR(IF(A126="","",INDEX('Assumptions'!$B$16:$G$18,MATCH('Assumptions'!$B$11,'Assumptions'!$A$16:$A$18,0),MATCH(M126,'Assumptions'!$B$15:$G$15,0))),"")</f>
        <v/>
      </c>
      <c r="O126" s="34">
        <f>IFERROR(IF(A126="","",IF(J126="Canceled",0,IF(I126="Actual",K126,K126*L126*N126))),"")</f>
        <v/>
      </c>
      <c r="P126" s="34">
        <f>IFERROR(IF(A126="","",IF(C126="Inflow",O126,IF(C126="Outflow",-O126,""))),"")</f>
        <v/>
      </c>
      <c r="Q126" s="16" t="n"/>
      <c r="R126" s="16" t="n"/>
      <c r="S126" s="36" t="n"/>
      <c r="T126" s="16" t="n"/>
      <c r="U126" s="3">
        <f>IF(A126="","",IF(B126="","Missing Cash Date",IF(K126&lt;=0,"Amount Must Be Positive","OK")))</f>
        <v/>
      </c>
    </row>
    <row r="127">
      <c r="A127" s="16" t="n"/>
      <c r="B127" s="3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37" t="n"/>
      <c r="L127" s="38" t="n"/>
      <c r="M127" s="16" t="n"/>
      <c r="N127" s="39">
        <f>IFERROR(IF(A127="","",INDEX('Assumptions'!$B$16:$G$18,MATCH('Assumptions'!$B$11,'Assumptions'!$A$16:$A$18,0),MATCH(M127,'Assumptions'!$B$15:$G$15,0))),"")</f>
        <v/>
      </c>
      <c r="O127" s="34">
        <f>IFERROR(IF(A127="","",IF(J127="Canceled",0,IF(I127="Actual",K127,K127*L127*N127))),"")</f>
        <v/>
      </c>
      <c r="P127" s="34">
        <f>IFERROR(IF(A127="","",IF(C127="Inflow",O127,IF(C127="Outflow",-O127,""))),"")</f>
        <v/>
      </c>
      <c r="Q127" s="16" t="n"/>
      <c r="R127" s="16" t="n"/>
      <c r="S127" s="36" t="n"/>
      <c r="T127" s="16" t="n"/>
      <c r="U127" s="3">
        <f>IF(A127="","",IF(B127="","Missing Cash Date",IF(K127&lt;=0,"Amount Must Be Positive","OK")))</f>
        <v/>
      </c>
    </row>
    <row r="128">
      <c r="A128" s="16" t="n"/>
      <c r="B128" s="3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37" t="n"/>
      <c r="L128" s="38" t="n"/>
      <c r="M128" s="16" t="n"/>
      <c r="N128" s="39">
        <f>IFERROR(IF(A128="","",INDEX('Assumptions'!$B$16:$G$18,MATCH('Assumptions'!$B$11,'Assumptions'!$A$16:$A$18,0),MATCH(M128,'Assumptions'!$B$15:$G$15,0))),"")</f>
        <v/>
      </c>
      <c r="O128" s="34">
        <f>IFERROR(IF(A128="","",IF(J128="Canceled",0,IF(I128="Actual",K128,K128*L128*N128))),"")</f>
        <v/>
      </c>
      <c r="P128" s="34">
        <f>IFERROR(IF(A128="","",IF(C128="Inflow",O128,IF(C128="Outflow",-O128,""))),"")</f>
        <v/>
      </c>
      <c r="Q128" s="16" t="n"/>
      <c r="R128" s="16" t="n"/>
      <c r="S128" s="36" t="n"/>
      <c r="T128" s="16" t="n"/>
      <c r="U128" s="3">
        <f>IF(A128="","",IF(B128="","Missing Cash Date",IF(K128&lt;=0,"Amount Must Be Positive","OK")))</f>
        <v/>
      </c>
    </row>
    <row r="129">
      <c r="A129" s="16" t="n"/>
      <c r="B129" s="3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37" t="n"/>
      <c r="L129" s="38" t="n"/>
      <c r="M129" s="16" t="n"/>
      <c r="N129" s="39">
        <f>IFERROR(IF(A129="","",INDEX('Assumptions'!$B$16:$G$18,MATCH('Assumptions'!$B$11,'Assumptions'!$A$16:$A$18,0),MATCH(M129,'Assumptions'!$B$15:$G$15,0))),"")</f>
        <v/>
      </c>
      <c r="O129" s="34">
        <f>IFERROR(IF(A129="","",IF(J129="Canceled",0,IF(I129="Actual",K129,K129*L129*N129))),"")</f>
        <v/>
      </c>
      <c r="P129" s="34">
        <f>IFERROR(IF(A129="","",IF(C129="Inflow",O129,IF(C129="Outflow",-O129,""))),"")</f>
        <v/>
      </c>
      <c r="Q129" s="16" t="n"/>
      <c r="R129" s="16" t="n"/>
      <c r="S129" s="36" t="n"/>
      <c r="T129" s="16" t="n"/>
      <c r="U129" s="3">
        <f>IF(A129="","",IF(B129="","Missing Cash Date",IF(K129&lt;=0,"Amount Must Be Positive","OK")))</f>
        <v/>
      </c>
    </row>
    <row r="130">
      <c r="A130" s="16" t="n"/>
      <c r="B130" s="3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37" t="n"/>
      <c r="L130" s="38" t="n"/>
      <c r="M130" s="16" t="n"/>
      <c r="N130" s="39">
        <f>IFERROR(IF(A130="","",INDEX('Assumptions'!$B$16:$G$18,MATCH('Assumptions'!$B$11,'Assumptions'!$A$16:$A$18,0),MATCH(M130,'Assumptions'!$B$15:$G$15,0))),"")</f>
        <v/>
      </c>
      <c r="O130" s="34">
        <f>IFERROR(IF(A130="","",IF(J130="Canceled",0,IF(I130="Actual",K130,K130*L130*N130))),"")</f>
        <v/>
      </c>
      <c r="P130" s="34">
        <f>IFERROR(IF(A130="","",IF(C130="Inflow",O130,IF(C130="Outflow",-O130,""))),"")</f>
        <v/>
      </c>
      <c r="Q130" s="16" t="n"/>
      <c r="R130" s="16" t="n"/>
      <c r="S130" s="36" t="n"/>
      <c r="T130" s="16" t="n"/>
      <c r="U130" s="3">
        <f>IF(A130="","",IF(B130="","Missing Cash Date",IF(K130&lt;=0,"Amount Must Be Positive","OK")))</f>
        <v/>
      </c>
    </row>
    <row r="131">
      <c r="A131" s="16" t="n"/>
      <c r="B131" s="3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37" t="n"/>
      <c r="L131" s="38" t="n"/>
      <c r="M131" s="16" t="n"/>
      <c r="N131" s="39">
        <f>IFERROR(IF(A131="","",INDEX('Assumptions'!$B$16:$G$18,MATCH('Assumptions'!$B$11,'Assumptions'!$A$16:$A$18,0),MATCH(M131,'Assumptions'!$B$15:$G$15,0))),"")</f>
        <v/>
      </c>
      <c r="O131" s="34">
        <f>IFERROR(IF(A131="","",IF(J131="Canceled",0,IF(I131="Actual",K131,K131*L131*N131))),"")</f>
        <v/>
      </c>
      <c r="P131" s="34">
        <f>IFERROR(IF(A131="","",IF(C131="Inflow",O131,IF(C131="Outflow",-O131,""))),"")</f>
        <v/>
      </c>
      <c r="Q131" s="16" t="n"/>
      <c r="R131" s="16" t="n"/>
      <c r="S131" s="36" t="n"/>
      <c r="T131" s="16" t="n"/>
      <c r="U131" s="3">
        <f>IF(A131="","",IF(B131="","Missing Cash Date",IF(K131&lt;=0,"Amount Must Be Positive","OK")))</f>
        <v/>
      </c>
    </row>
    <row r="132">
      <c r="A132" s="16" t="n"/>
      <c r="B132" s="3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37" t="n"/>
      <c r="L132" s="38" t="n"/>
      <c r="M132" s="16" t="n"/>
      <c r="N132" s="39">
        <f>IFERROR(IF(A132="","",INDEX('Assumptions'!$B$16:$G$18,MATCH('Assumptions'!$B$11,'Assumptions'!$A$16:$A$18,0),MATCH(M132,'Assumptions'!$B$15:$G$15,0))),"")</f>
        <v/>
      </c>
      <c r="O132" s="34">
        <f>IFERROR(IF(A132="","",IF(J132="Canceled",0,IF(I132="Actual",K132,K132*L132*N132))),"")</f>
        <v/>
      </c>
      <c r="P132" s="34">
        <f>IFERROR(IF(A132="","",IF(C132="Inflow",O132,IF(C132="Outflow",-O132,""))),"")</f>
        <v/>
      </c>
      <c r="Q132" s="16" t="n"/>
      <c r="R132" s="16" t="n"/>
      <c r="S132" s="36" t="n"/>
      <c r="T132" s="16" t="n"/>
      <c r="U132" s="3">
        <f>IF(A132="","",IF(B132="","Missing Cash Date",IF(K132&lt;=0,"Amount Must Be Positive","OK")))</f>
        <v/>
      </c>
    </row>
    <row r="133">
      <c r="A133" s="16" t="n"/>
      <c r="B133" s="3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37" t="n"/>
      <c r="L133" s="38" t="n"/>
      <c r="M133" s="16" t="n"/>
      <c r="N133" s="39">
        <f>IFERROR(IF(A133="","",INDEX('Assumptions'!$B$16:$G$18,MATCH('Assumptions'!$B$11,'Assumptions'!$A$16:$A$18,0),MATCH(M133,'Assumptions'!$B$15:$G$15,0))),"")</f>
        <v/>
      </c>
      <c r="O133" s="34">
        <f>IFERROR(IF(A133="","",IF(J133="Canceled",0,IF(I133="Actual",K133,K133*L133*N133))),"")</f>
        <v/>
      </c>
      <c r="P133" s="34">
        <f>IFERROR(IF(A133="","",IF(C133="Inflow",O133,IF(C133="Outflow",-O133,""))),"")</f>
        <v/>
      </c>
      <c r="Q133" s="16" t="n"/>
      <c r="R133" s="16" t="n"/>
      <c r="S133" s="36" t="n"/>
      <c r="T133" s="16" t="n"/>
      <c r="U133" s="3">
        <f>IF(A133="","",IF(B133="","Missing Cash Date",IF(K133&lt;=0,"Amount Must Be Positive","OK")))</f>
        <v/>
      </c>
    </row>
    <row r="134">
      <c r="A134" s="16" t="n"/>
      <c r="B134" s="3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37" t="n"/>
      <c r="L134" s="38" t="n"/>
      <c r="M134" s="16" t="n"/>
      <c r="N134" s="39">
        <f>IFERROR(IF(A134="","",INDEX('Assumptions'!$B$16:$G$18,MATCH('Assumptions'!$B$11,'Assumptions'!$A$16:$A$18,0),MATCH(M134,'Assumptions'!$B$15:$G$15,0))),"")</f>
        <v/>
      </c>
      <c r="O134" s="34">
        <f>IFERROR(IF(A134="","",IF(J134="Canceled",0,IF(I134="Actual",K134,K134*L134*N134))),"")</f>
        <v/>
      </c>
      <c r="P134" s="34">
        <f>IFERROR(IF(A134="","",IF(C134="Inflow",O134,IF(C134="Outflow",-O134,""))),"")</f>
        <v/>
      </c>
      <c r="Q134" s="16" t="n"/>
      <c r="R134" s="16" t="n"/>
      <c r="S134" s="36" t="n"/>
      <c r="T134" s="16" t="n"/>
      <c r="U134" s="3">
        <f>IF(A134="","",IF(B134="","Missing Cash Date",IF(K134&lt;=0,"Amount Must Be Positive","OK")))</f>
        <v/>
      </c>
    </row>
    <row r="135">
      <c r="A135" s="16" t="n"/>
      <c r="B135" s="3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37" t="n"/>
      <c r="L135" s="38" t="n"/>
      <c r="M135" s="16" t="n"/>
      <c r="N135" s="39">
        <f>IFERROR(IF(A135="","",INDEX('Assumptions'!$B$16:$G$18,MATCH('Assumptions'!$B$11,'Assumptions'!$A$16:$A$18,0),MATCH(M135,'Assumptions'!$B$15:$G$15,0))),"")</f>
        <v/>
      </c>
      <c r="O135" s="34">
        <f>IFERROR(IF(A135="","",IF(J135="Canceled",0,IF(I135="Actual",K135,K135*L135*N135))),"")</f>
        <v/>
      </c>
      <c r="P135" s="34">
        <f>IFERROR(IF(A135="","",IF(C135="Inflow",O135,IF(C135="Outflow",-O135,""))),"")</f>
        <v/>
      </c>
      <c r="Q135" s="16" t="n"/>
      <c r="R135" s="16" t="n"/>
      <c r="S135" s="36" t="n"/>
      <c r="T135" s="16" t="n"/>
      <c r="U135" s="3">
        <f>IF(A135="","",IF(B135="","Missing Cash Date",IF(K135&lt;=0,"Amount Must Be Positive","OK")))</f>
        <v/>
      </c>
    </row>
    <row r="136">
      <c r="A136" s="16" t="n"/>
      <c r="B136" s="3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37" t="n"/>
      <c r="L136" s="38" t="n"/>
      <c r="M136" s="16" t="n"/>
      <c r="N136" s="39">
        <f>IFERROR(IF(A136="","",INDEX('Assumptions'!$B$16:$G$18,MATCH('Assumptions'!$B$11,'Assumptions'!$A$16:$A$18,0),MATCH(M136,'Assumptions'!$B$15:$G$15,0))),"")</f>
        <v/>
      </c>
      <c r="O136" s="34">
        <f>IFERROR(IF(A136="","",IF(J136="Canceled",0,IF(I136="Actual",K136,K136*L136*N136))),"")</f>
        <v/>
      </c>
      <c r="P136" s="34">
        <f>IFERROR(IF(A136="","",IF(C136="Inflow",O136,IF(C136="Outflow",-O136,""))),"")</f>
        <v/>
      </c>
      <c r="Q136" s="16" t="n"/>
      <c r="R136" s="16" t="n"/>
      <c r="S136" s="36" t="n"/>
      <c r="T136" s="16" t="n"/>
      <c r="U136" s="3">
        <f>IF(A136="","",IF(B136="","Missing Cash Date",IF(K136&lt;=0,"Amount Must Be Positive","OK")))</f>
        <v/>
      </c>
    </row>
    <row r="137">
      <c r="A137" s="16" t="n"/>
      <c r="B137" s="3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37" t="n"/>
      <c r="L137" s="38" t="n"/>
      <c r="M137" s="16" t="n"/>
      <c r="N137" s="39">
        <f>IFERROR(IF(A137="","",INDEX('Assumptions'!$B$16:$G$18,MATCH('Assumptions'!$B$11,'Assumptions'!$A$16:$A$18,0),MATCH(M137,'Assumptions'!$B$15:$G$15,0))),"")</f>
        <v/>
      </c>
      <c r="O137" s="34">
        <f>IFERROR(IF(A137="","",IF(J137="Canceled",0,IF(I137="Actual",K137,K137*L137*N137))),"")</f>
        <v/>
      </c>
      <c r="P137" s="34">
        <f>IFERROR(IF(A137="","",IF(C137="Inflow",O137,IF(C137="Outflow",-O137,""))),"")</f>
        <v/>
      </c>
      <c r="Q137" s="16" t="n"/>
      <c r="R137" s="16" t="n"/>
      <c r="S137" s="36" t="n"/>
      <c r="T137" s="16" t="n"/>
      <c r="U137" s="3">
        <f>IF(A137="","",IF(B137="","Missing Cash Date",IF(K137&lt;=0,"Amount Must Be Positive","OK")))</f>
        <v/>
      </c>
    </row>
    <row r="138">
      <c r="A138" s="16" t="n"/>
      <c r="B138" s="3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37" t="n"/>
      <c r="L138" s="38" t="n"/>
      <c r="M138" s="16" t="n"/>
      <c r="N138" s="39">
        <f>IFERROR(IF(A138="","",INDEX('Assumptions'!$B$16:$G$18,MATCH('Assumptions'!$B$11,'Assumptions'!$A$16:$A$18,0),MATCH(M138,'Assumptions'!$B$15:$G$15,0))),"")</f>
        <v/>
      </c>
      <c r="O138" s="34">
        <f>IFERROR(IF(A138="","",IF(J138="Canceled",0,IF(I138="Actual",K138,K138*L138*N138))),"")</f>
        <v/>
      </c>
      <c r="P138" s="34">
        <f>IFERROR(IF(A138="","",IF(C138="Inflow",O138,IF(C138="Outflow",-O138,""))),"")</f>
        <v/>
      </c>
      <c r="Q138" s="16" t="n"/>
      <c r="R138" s="16" t="n"/>
      <c r="S138" s="36" t="n"/>
      <c r="T138" s="16" t="n"/>
      <c r="U138" s="3">
        <f>IF(A138="","",IF(B138="","Missing Cash Date",IF(K138&lt;=0,"Amount Must Be Positive","OK")))</f>
        <v/>
      </c>
    </row>
    <row r="139">
      <c r="A139" s="16" t="n"/>
      <c r="B139" s="3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37" t="n"/>
      <c r="L139" s="38" t="n"/>
      <c r="M139" s="16" t="n"/>
      <c r="N139" s="39">
        <f>IFERROR(IF(A139="","",INDEX('Assumptions'!$B$16:$G$18,MATCH('Assumptions'!$B$11,'Assumptions'!$A$16:$A$18,0),MATCH(M139,'Assumptions'!$B$15:$G$15,0))),"")</f>
        <v/>
      </c>
      <c r="O139" s="34">
        <f>IFERROR(IF(A139="","",IF(J139="Canceled",0,IF(I139="Actual",K139,K139*L139*N139))),"")</f>
        <v/>
      </c>
      <c r="P139" s="34">
        <f>IFERROR(IF(A139="","",IF(C139="Inflow",O139,IF(C139="Outflow",-O139,""))),"")</f>
        <v/>
      </c>
      <c r="Q139" s="16" t="n"/>
      <c r="R139" s="16" t="n"/>
      <c r="S139" s="36" t="n"/>
      <c r="T139" s="16" t="n"/>
      <c r="U139" s="3">
        <f>IF(A139="","",IF(B139="","Missing Cash Date",IF(K139&lt;=0,"Amount Must Be Positive","OK")))</f>
        <v/>
      </c>
    </row>
    <row r="140">
      <c r="A140" s="16" t="n"/>
      <c r="B140" s="3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37" t="n"/>
      <c r="L140" s="38" t="n"/>
      <c r="M140" s="16" t="n"/>
      <c r="N140" s="39">
        <f>IFERROR(IF(A140="","",INDEX('Assumptions'!$B$16:$G$18,MATCH('Assumptions'!$B$11,'Assumptions'!$A$16:$A$18,0),MATCH(M140,'Assumptions'!$B$15:$G$15,0))),"")</f>
        <v/>
      </c>
      <c r="O140" s="34">
        <f>IFERROR(IF(A140="","",IF(J140="Canceled",0,IF(I140="Actual",K140,K140*L140*N140))),"")</f>
        <v/>
      </c>
      <c r="P140" s="34">
        <f>IFERROR(IF(A140="","",IF(C140="Inflow",O140,IF(C140="Outflow",-O140,""))),"")</f>
        <v/>
      </c>
      <c r="Q140" s="16" t="n"/>
      <c r="R140" s="16" t="n"/>
      <c r="S140" s="36" t="n"/>
      <c r="T140" s="16" t="n"/>
      <c r="U140" s="3">
        <f>IF(A140="","",IF(B140="","Missing Cash Date",IF(K140&lt;=0,"Amount Must Be Positive","OK")))</f>
        <v/>
      </c>
    </row>
    <row r="141">
      <c r="A141" s="16" t="n"/>
      <c r="B141" s="3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37" t="n"/>
      <c r="L141" s="38" t="n"/>
      <c r="M141" s="16" t="n"/>
      <c r="N141" s="39">
        <f>IFERROR(IF(A141="","",INDEX('Assumptions'!$B$16:$G$18,MATCH('Assumptions'!$B$11,'Assumptions'!$A$16:$A$18,0),MATCH(M141,'Assumptions'!$B$15:$G$15,0))),"")</f>
        <v/>
      </c>
      <c r="O141" s="34">
        <f>IFERROR(IF(A141="","",IF(J141="Canceled",0,IF(I141="Actual",K141,K141*L141*N141))),"")</f>
        <v/>
      </c>
      <c r="P141" s="34">
        <f>IFERROR(IF(A141="","",IF(C141="Inflow",O141,IF(C141="Outflow",-O141,""))),"")</f>
        <v/>
      </c>
      <c r="Q141" s="16" t="n"/>
      <c r="R141" s="16" t="n"/>
      <c r="S141" s="36" t="n"/>
      <c r="T141" s="16" t="n"/>
      <c r="U141" s="3">
        <f>IF(A141="","",IF(B141="","Missing Cash Date",IF(K141&lt;=0,"Amount Must Be Positive","OK")))</f>
        <v/>
      </c>
    </row>
    <row r="142">
      <c r="A142" s="16" t="n"/>
      <c r="B142" s="3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37" t="n"/>
      <c r="L142" s="38" t="n"/>
      <c r="M142" s="16" t="n"/>
      <c r="N142" s="39">
        <f>IFERROR(IF(A142="","",INDEX('Assumptions'!$B$16:$G$18,MATCH('Assumptions'!$B$11,'Assumptions'!$A$16:$A$18,0),MATCH(M142,'Assumptions'!$B$15:$G$15,0))),"")</f>
        <v/>
      </c>
      <c r="O142" s="34">
        <f>IFERROR(IF(A142="","",IF(J142="Canceled",0,IF(I142="Actual",K142,K142*L142*N142))),"")</f>
        <v/>
      </c>
      <c r="P142" s="34">
        <f>IFERROR(IF(A142="","",IF(C142="Inflow",O142,IF(C142="Outflow",-O142,""))),"")</f>
        <v/>
      </c>
      <c r="Q142" s="16" t="n"/>
      <c r="R142" s="16" t="n"/>
      <c r="S142" s="36" t="n"/>
      <c r="T142" s="16" t="n"/>
      <c r="U142" s="3">
        <f>IF(A142="","",IF(B142="","Missing Cash Date",IF(K142&lt;=0,"Amount Must Be Positive","OK")))</f>
        <v/>
      </c>
    </row>
    <row r="143">
      <c r="A143" s="16" t="n"/>
      <c r="B143" s="3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37" t="n"/>
      <c r="L143" s="38" t="n"/>
      <c r="M143" s="16" t="n"/>
      <c r="N143" s="39">
        <f>IFERROR(IF(A143="","",INDEX('Assumptions'!$B$16:$G$18,MATCH('Assumptions'!$B$11,'Assumptions'!$A$16:$A$18,0),MATCH(M143,'Assumptions'!$B$15:$G$15,0))),"")</f>
        <v/>
      </c>
      <c r="O143" s="34">
        <f>IFERROR(IF(A143="","",IF(J143="Canceled",0,IF(I143="Actual",K143,K143*L143*N143))),"")</f>
        <v/>
      </c>
      <c r="P143" s="34">
        <f>IFERROR(IF(A143="","",IF(C143="Inflow",O143,IF(C143="Outflow",-O143,""))),"")</f>
        <v/>
      </c>
      <c r="Q143" s="16" t="n"/>
      <c r="R143" s="16" t="n"/>
      <c r="S143" s="36" t="n"/>
      <c r="T143" s="16" t="n"/>
      <c r="U143" s="3">
        <f>IF(A143="","",IF(B143="","Missing Cash Date",IF(K143&lt;=0,"Amount Must Be Positive","OK")))</f>
        <v/>
      </c>
    </row>
    <row r="144">
      <c r="A144" s="16" t="n"/>
      <c r="B144" s="3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37" t="n"/>
      <c r="L144" s="38" t="n"/>
      <c r="M144" s="16" t="n"/>
      <c r="N144" s="39">
        <f>IFERROR(IF(A144="","",INDEX('Assumptions'!$B$16:$G$18,MATCH('Assumptions'!$B$11,'Assumptions'!$A$16:$A$18,0),MATCH(M144,'Assumptions'!$B$15:$G$15,0))),"")</f>
        <v/>
      </c>
      <c r="O144" s="34">
        <f>IFERROR(IF(A144="","",IF(J144="Canceled",0,IF(I144="Actual",K144,K144*L144*N144))),"")</f>
        <v/>
      </c>
      <c r="P144" s="34">
        <f>IFERROR(IF(A144="","",IF(C144="Inflow",O144,IF(C144="Outflow",-O144,""))),"")</f>
        <v/>
      </c>
      <c r="Q144" s="16" t="n"/>
      <c r="R144" s="16" t="n"/>
      <c r="S144" s="36" t="n"/>
      <c r="T144" s="16" t="n"/>
      <c r="U144" s="3">
        <f>IF(A144="","",IF(B144="","Missing Cash Date",IF(K144&lt;=0,"Amount Must Be Positive","OK")))</f>
        <v/>
      </c>
    </row>
    <row r="145">
      <c r="A145" s="16" t="n"/>
      <c r="B145" s="3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37" t="n"/>
      <c r="L145" s="38" t="n"/>
      <c r="M145" s="16" t="n"/>
      <c r="N145" s="39">
        <f>IFERROR(IF(A145="","",INDEX('Assumptions'!$B$16:$G$18,MATCH('Assumptions'!$B$11,'Assumptions'!$A$16:$A$18,0),MATCH(M145,'Assumptions'!$B$15:$G$15,0))),"")</f>
        <v/>
      </c>
      <c r="O145" s="34">
        <f>IFERROR(IF(A145="","",IF(J145="Canceled",0,IF(I145="Actual",K145,K145*L145*N145))),"")</f>
        <v/>
      </c>
      <c r="P145" s="34">
        <f>IFERROR(IF(A145="","",IF(C145="Inflow",O145,IF(C145="Outflow",-O145,""))),"")</f>
        <v/>
      </c>
      <c r="Q145" s="16" t="n"/>
      <c r="R145" s="16" t="n"/>
      <c r="S145" s="36" t="n"/>
      <c r="T145" s="16" t="n"/>
      <c r="U145" s="3">
        <f>IF(A145="","",IF(B145="","Missing Cash Date",IF(K145&lt;=0,"Amount Must Be Positive","OK")))</f>
        <v/>
      </c>
    </row>
    <row r="146">
      <c r="A146" s="16" t="n"/>
      <c r="B146" s="3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37" t="n"/>
      <c r="L146" s="38" t="n"/>
      <c r="M146" s="16" t="n"/>
      <c r="N146" s="39">
        <f>IFERROR(IF(A146="","",INDEX('Assumptions'!$B$16:$G$18,MATCH('Assumptions'!$B$11,'Assumptions'!$A$16:$A$18,0),MATCH(M146,'Assumptions'!$B$15:$G$15,0))),"")</f>
        <v/>
      </c>
      <c r="O146" s="34">
        <f>IFERROR(IF(A146="","",IF(J146="Canceled",0,IF(I146="Actual",K146,K146*L146*N146))),"")</f>
        <v/>
      </c>
      <c r="P146" s="34">
        <f>IFERROR(IF(A146="","",IF(C146="Inflow",O146,IF(C146="Outflow",-O146,""))),"")</f>
        <v/>
      </c>
      <c r="Q146" s="16" t="n"/>
      <c r="R146" s="16" t="n"/>
      <c r="S146" s="36" t="n"/>
      <c r="T146" s="16" t="n"/>
      <c r="U146" s="3">
        <f>IF(A146="","",IF(B146="","Missing Cash Date",IF(K146&lt;=0,"Amount Must Be Positive","OK")))</f>
        <v/>
      </c>
    </row>
    <row r="147">
      <c r="A147" s="16" t="n"/>
      <c r="B147" s="3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37" t="n"/>
      <c r="L147" s="38" t="n"/>
      <c r="M147" s="16" t="n"/>
      <c r="N147" s="39">
        <f>IFERROR(IF(A147="","",INDEX('Assumptions'!$B$16:$G$18,MATCH('Assumptions'!$B$11,'Assumptions'!$A$16:$A$18,0),MATCH(M147,'Assumptions'!$B$15:$G$15,0))),"")</f>
        <v/>
      </c>
      <c r="O147" s="34">
        <f>IFERROR(IF(A147="","",IF(J147="Canceled",0,IF(I147="Actual",K147,K147*L147*N147))),"")</f>
        <v/>
      </c>
      <c r="P147" s="34">
        <f>IFERROR(IF(A147="","",IF(C147="Inflow",O147,IF(C147="Outflow",-O147,""))),"")</f>
        <v/>
      </c>
      <c r="Q147" s="16" t="n"/>
      <c r="R147" s="16" t="n"/>
      <c r="S147" s="36" t="n"/>
      <c r="T147" s="16" t="n"/>
      <c r="U147" s="3">
        <f>IF(A147="","",IF(B147="","Missing Cash Date",IF(K147&lt;=0,"Amount Must Be Positive","OK")))</f>
        <v/>
      </c>
    </row>
    <row r="148">
      <c r="A148" s="16" t="n"/>
      <c r="B148" s="3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37" t="n"/>
      <c r="L148" s="38" t="n"/>
      <c r="M148" s="16" t="n"/>
      <c r="N148" s="39">
        <f>IFERROR(IF(A148="","",INDEX('Assumptions'!$B$16:$G$18,MATCH('Assumptions'!$B$11,'Assumptions'!$A$16:$A$18,0),MATCH(M148,'Assumptions'!$B$15:$G$15,0))),"")</f>
        <v/>
      </c>
      <c r="O148" s="34">
        <f>IFERROR(IF(A148="","",IF(J148="Canceled",0,IF(I148="Actual",K148,K148*L148*N148))),"")</f>
        <v/>
      </c>
      <c r="P148" s="34">
        <f>IFERROR(IF(A148="","",IF(C148="Inflow",O148,IF(C148="Outflow",-O148,""))),"")</f>
        <v/>
      </c>
      <c r="Q148" s="16" t="n"/>
      <c r="R148" s="16" t="n"/>
      <c r="S148" s="36" t="n"/>
      <c r="T148" s="16" t="n"/>
      <c r="U148" s="3">
        <f>IF(A148="","",IF(B148="","Missing Cash Date",IF(K148&lt;=0,"Amount Must Be Positive","OK")))</f>
        <v/>
      </c>
    </row>
    <row r="149">
      <c r="A149" s="16" t="n"/>
      <c r="B149" s="3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37" t="n"/>
      <c r="L149" s="38" t="n"/>
      <c r="M149" s="16" t="n"/>
      <c r="N149" s="39">
        <f>IFERROR(IF(A149="","",INDEX('Assumptions'!$B$16:$G$18,MATCH('Assumptions'!$B$11,'Assumptions'!$A$16:$A$18,0),MATCH(M149,'Assumptions'!$B$15:$G$15,0))),"")</f>
        <v/>
      </c>
      <c r="O149" s="34">
        <f>IFERROR(IF(A149="","",IF(J149="Canceled",0,IF(I149="Actual",K149,K149*L149*N149))),"")</f>
        <v/>
      </c>
      <c r="P149" s="34">
        <f>IFERROR(IF(A149="","",IF(C149="Inflow",O149,IF(C149="Outflow",-O149,""))),"")</f>
        <v/>
      </c>
      <c r="Q149" s="16" t="n"/>
      <c r="R149" s="16" t="n"/>
      <c r="S149" s="36" t="n"/>
      <c r="T149" s="16" t="n"/>
      <c r="U149" s="3">
        <f>IF(A149="","",IF(B149="","Missing Cash Date",IF(K149&lt;=0,"Amount Must Be Positive","OK")))</f>
        <v/>
      </c>
    </row>
    <row r="150">
      <c r="A150" s="16" t="n"/>
      <c r="B150" s="3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37" t="n"/>
      <c r="L150" s="38" t="n"/>
      <c r="M150" s="16" t="n"/>
      <c r="N150" s="39">
        <f>IFERROR(IF(A150="","",INDEX('Assumptions'!$B$16:$G$18,MATCH('Assumptions'!$B$11,'Assumptions'!$A$16:$A$18,0),MATCH(M150,'Assumptions'!$B$15:$G$15,0))),"")</f>
        <v/>
      </c>
      <c r="O150" s="34">
        <f>IFERROR(IF(A150="","",IF(J150="Canceled",0,IF(I150="Actual",K150,K150*L150*N150))),"")</f>
        <v/>
      </c>
      <c r="P150" s="34">
        <f>IFERROR(IF(A150="","",IF(C150="Inflow",O150,IF(C150="Outflow",-O150,""))),"")</f>
        <v/>
      </c>
      <c r="Q150" s="16" t="n"/>
      <c r="R150" s="16" t="n"/>
      <c r="S150" s="36" t="n"/>
      <c r="T150" s="16" t="n"/>
      <c r="U150" s="3">
        <f>IF(A150="","",IF(B150="","Missing Cash Date",IF(K150&lt;=0,"Amount Must Be Positive","OK")))</f>
        <v/>
      </c>
    </row>
    <row r="151">
      <c r="A151" s="16" t="n"/>
      <c r="B151" s="3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37" t="n"/>
      <c r="L151" s="38" t="n"/>
      <c r="M151" s="16" t="n"/>
      <c r="N151" s="39">
        <f>IFERROR(IF(A151="","",INDEX('Assumptions'!$B$16:$G$18,MATCH('Assumptions'!$B$11,'Assumptions'!$A$16:$A$18,0),MATCH(M151,'Assumptions'!$B$15:$G$15,0))),"")</f>
        <v/>
      </c>
      <c r="O151" s="34">
        <f>IFERROR(IF(A151="","",IF(J151="Canceled",0,IF(I151="Actual",K151,K151*L151*N151))),"")</f>
        <v/>
      </c>
      <c r="P151" s="34">
        <f>IFERROR(IF(A151="","",IF(C151="Inflow",O151,IF(C151="Outflow",-O151,""))),"")</f>
        <v/>
      </c>
      <c r="Q151" s="16" t="n"/>
      <c r="R151" s="16" t="n"/>
      <c r="S151" s="36" t="n"/>
      <c r="T151" s="16" t="n"/>
      <c r="U151" s="3">
        <f>IF(A151="","",IF(B151="","Missing Cash Date",IF(K151&lt;=0,"Amount Must Be Positive","OK")))</f>
        <v/>
      </c>
    </row>
    <row r="152">
      <c r="A152" s="16" t="n"/>
      <c r="B152" s="3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37" t="n"/>
      <c r="L152" s="38" t="n"/>
      <c r="M152" s="16" t="n"/>
      <c r="N152" s="39">
        <f>IFERROR(IF(A152="","",INDEX('Assumptions'!$B$16:$G$18,MATCH('Assumptions'!$B$11,'Assumptions'!$A$16:$A$18,0),MATCH(M152,'Assumptions'!$B$15:$G$15,0))),"")</f>
        <v/>
      </c>
      <c r="O152" s="34">
        <f>IFERROR(IF(A152="","",IF(J152="Canceled",0,IF(I152="Actual",K152,K152*L152*N152))),"")</f>
        <v/>
      </c>
      <c r="P152" s="34">
        <f>IFERROR(IF(A152="","",IF(C152="Inflow",O152,IF(C152="Outflow",-O152,""))),"")</f>
        <v/>
      </c>
      <c r="Q152" s="16" t="n"/>
      <c r="R152" s="16" t="n"/>
      <c r="S152" s="36" t="n"/>
      <c r="T152" s="16" t="n"/>
      <c r="U152" s="3">
        <f>IF(A152="","",IF(B152="","Missing Cash Date",IF(K152&lt;=0,"Amount Must Be Positive","OK")))</f>
        <v/>
      </c>
    </row>
    <row r="153">
      <c r="A153" s="16" t="n"/>
      <c r="B153" s="3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37" t="n"/>
      <c r="L153" s="38" t="n"/>
      <c r="M153" s="16" t="n"/>
      <c r="N153" s="39">
        <f>IFERROR(IF(A153="","",INDEX('Assumptions'!$B$16:$G$18,MATCH('Assumptions'!$B$11,'Assumptions'!$A$16:$A$18,0),MATCH(M153,'Assumptions'!$B$15:$G$15,0))),"")</f>
        <v/>
      </c>
      <c r="O153" s="34">
        <f>IFERROR(IF(A153="","",IF(J153="Canceled",0,IF(I153="Actual",K153,K153*L153*N153))),"")</f>
        <v/>
      </c>
      <c r="P153" s="34">
        <f>IFERROR(IF(A153="","",IF(C153="Inflow",O153,IF(C153="Outflow",-O153,""))),"")</f>
        <v/>
      </c>
      <c r="Q153" s="16" t="n"/>
      <c r="R153" s="16" t="n"/>
      <c r="S153" s="36" t="n"/>
      <c r="T153" s="16" t="n"/>
      <c r="U153" s="3">
        <f>IF(A153="","",IF(B153="","Missing Cash Date",IF(K153&lt;=0,"Amount Must Be Positive","OK")))</f>
        <v/>
      </c>
    </row>
    <row r="154">
      <c r="A154" s="16" t="n"/>
      <c r="B154" s="3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37" t="n"/>
      <c r="L154" s="38" t="n"/>
      <c r="M154" s="16" t="n"/>
      <c r="N154" s="39">
        <f>IFERROR(IF(A154="","",INDEX('Assumptions'!$B$16:$G$18,MATCH('Assumptions'!$B$11,'Assumptions'!$A$16:$A$18,0),MATCH(M154,'Assumptions'!$B$15:$G$15,0))),"")</f>
        <v/>
      </c>
      <c r="O154" s="34">
        <f>IFERROR(IF(A154="","",IF(J154="Canceled",0,IF(I154="Actual",K154,K154*L154*N154))),"")</f>
        <v/>
      </c>
      <c r="P154" s="34">
        <f>IFERROR(IF(A154="","",IF(C154="Inflow",O154,IF(C154="Outflow",-O154,""))),"")</f>
        <v/>
      </c>
      <c r="Q154" s="16" t="n"/>
      <c r="R154" s="16" t="n"/>
      <c r="S154" s="36" t="n"/>
      <c r="T154" s="16" t="n"/>
      <c r="U154" s="3">
        <f>IF(A154="","",IF(B154="","Missing Cash Date",IF(K154&lt;=0,"Amount Must Be Positive","OK")))</f>
        <v/>
      </c>
    </row>
    <row r="155">
      <c r="A155" s="16" t="n"/>
      <c r="B155" s="3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37" t="n"/>
      <c r="L155" s="38" t="n"/>
      <c r="M155" s="16" t="n"/>
      <c r="N155" s="39">
        <f>IFERROR(IF(A155="","",INDEX('Assumptions'!$B$16:$G$18,MATCH('Assumptions'!$B$11,'Assumptions'!$A$16:$A$18,0),MATCH(M155,'Assumptions'!$B$15:$G$15,0))),"")</f>
        <v/>
      </c>
      <c r="O155" s="34">
        <f>IFERROR(IF(A155="","",IF(J155="Canceled",0,IF(I155="Actual",K155,K155*L155*N155))),"")</f>
        <v/>
      </c>
      <c r="P155" s="34">
        <f>IFERROR(IF(A155="","",IF(C155="Inflow",O155,IF(C155="Outflow",-O155,""))),"")</f>
        <v/>
      </c>
      <c r="Q155" s="16" t="n"/>
      <c r="R155" s="16" t="n"/>
      <c r="S155" s="36" t="n"/>
      <c r="T155" s="16" t="n"/>
      <c r="U155" s="3">
        <f>IF(A155="","",IF(B155="","Missing Cash Date",IF(K155&lt;=0,"Amount Must Be Positive","OK")))</f>
        <v/>
      </c>
    </row>
    <row r="156">
      <c r="A156" s="16" t="n"/>
      <c r="B156" s="3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37" t="n"/>
      <c r="L156" s="38" t="n"/>
      <c r="M156" s="16" t="n"/>
      <c r="N156" s="39">
        <f>IFERROR(IF(A156="","",INDEX('Assumptions'!$B$16:$G$18,MATCH('Assumptions'!$B$11,'Assumptions'!$A$16:$A$18,0),MATCH(M156,'Assumptions'!$B$15:$G$15,0))),"")</f>
        <v/>
      </c>
      <c r="O156" s="34">
        <f>IFERROR(IF(A156="","",IF(J156="Canceled",0,IF(I156="Actual",K156,K156*L156*N156))),"")</f>
        <v/>
      </c>
      <c r="P156" s="34">
        <f>IFERROR(IF(A156="","",IF(C156="Inflow",O156,IF(C156="Outflow",-O156,""))),"")</f>
        <v/>
      </c>
      <c r="Q156" s="16" t="n"/>
      <c r="R156" s="16" t="n"/>
      <c r="S156" s="36" t="n"/>
      <c r="T156" s="16" t="n"/>
      <c r="U156" s="3">
        <f>IF(A156="","",IF(B156="","Missing Cash Date",IF(K156&lt;=0,"Amount Must Be Positive","OK")))</f>
        <v/>
      </c>
    </row>
    <row r="157">
      <c r="A157" s="16" t="n"/>
      <c r="B157" s="3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37" t="n"/>
      <c r="L157" s="38" t="n"/>
      <c r="M157" s="16" t="n"/>
      <c r="N157" s="39">
        <f>IFERROR(IF(A157="","",INDEX('Assumptions'!$B$16:$G$18,MATCH('Assumptions'!$B$11,'Assumptions'!$A$16:$A$18,0),MATCH(M157,'Assumptions'!$B$15:$G$15,0))),"")</f>
        <v/>
      </c>
      <c r="O157" s="34">
        <f>IFERROR(IF(A157="","",IF(J157="Canceled",0,IF(I157="Actual",K157,K157*L157*N157))),"")</f>
        <v/>
      </c>
      <c r="P157" s="34">
        <f>IFERROR(IF(A157="","",IF(C157="Inflow",O157,IF(C157="Outflow",-O157,""))),"")</f>
        <v/>
      </c>
      <c r="Q157" s="16" t="n"/>
      <c r="R157" s="16" t="n"/>
      <c r="S157" s="36" t="n"/>
      <c r="T157" s="16" t="n"/>
      <c r="U157" s="3">
        <f>IF(A157="","",IF(B157="","Missing Cash Date",IF(K157&lt;=0,"Amount Must Be Positive","OK")))</f>
        <v/>
      </c>
    </row>
    <row r="158">
      <c r="A158" s="16" t="n"/>
      <c r="B158" s="3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37" t="n"/>
      <c r="L158" s="38" t="n"/>
      <c r="M158" s="16" t="n"/>
      <c r="N158" s="39">
        <f>IFERROR(IF(A158="","",INDEX('Assumptions'!$B$16:$G$18,MATCH('Assumptions'!$B$11,'Assumptions'!$A$16:$A$18,0),MATCH(M158,'Assumptions'!$B$15:$G$15,0))),"")</f>
        <v/>
      </c>
      <c r="O158" s="34">
        <f>IFERROR(IF(A158="","",IF(J158="Canceled",0,IF(I158="Actual",K158,K158*L158*N158))),"")</f>
        <v/>
      </c>
      <c r="P158" s="34">
        <f>IFERROR(IF(A158="","",IF(C158="Inflow",O158,IF(C158="Outflow",-O158,""))),"")</f>
        <v/>
      </c>
      <c r="Q158" s="16" t="n"/>
      <c r="R158" s="16" t="n"/>
      <c r="S158" s="36" t="n"/>
      <c r="T158" s="16" t="n"/>
      <c r="U158" s="3">
        <f>IF(A158="","",IF(B158="","Missing Cash Date",IF(K158&lt;=0,"Amount Must Be Positive","OK")))</f>
        <v/>
      </c>
    </row>
    <row r="159">
      <c r="A159" s="16" t="n"/>
      <c r="B159" s="3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37" t="n"/>
      <c r="L159" s="38" t="n"/>
      <c r="M159" s="16" t="n"/>
      <c r="N159" s="39">
        <f>IFERROR(IF(A159="","",INDEX('Assumptions'!$B$16:$G$18,MATCH('Assumptions'!$B$11,'Assumptions'!$A$16:$A$18,0),MATCH(M159,'Assumptions'!$B$15:$G$15,0))),"")</f>
        <v/>
      </c>
      <c r="O159" s="34">
        <f>IFERROR(IF(A159="","",IF(J159="Canceled",0,IF(I159="Actual",K159,K159*L159*N159))),"")</f>
        <v/>
      </c>
      <c r="P159" s="34">
        <f>IFERROR(IF(A159="","",IF(C159="Inflow",O159,IF(C159="Outflow",-O159,""))),"")</f>
        <v/>
      </c>
      <c r="Q159" s="16" t="n"/>
      <c r="R159" s="16" t="n"/>
      <c r="S159" s="36" t="n"/>
      <c r="T159" s="16" t="n"/>
      <c r="U159" s="3">
        <f>IF(A159="","",IF(B159="","Missing Cash Date",IF(K159&lt;=0,"Amount Must Be Positive","OK")))</f>
        <v/>
      </c>
    </row>
    <row r="160">
      <c r="A160" s="16" t="n"/>
      <c r="B160" s="3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37" t="n"/>
      <c r="L160" s="38" t="n"/>
      <c r="M160" s="16" t="n"/>
      <c r="N160" s="39">
        <f>IFERROR(IF(A160="","",INDEX('Assumptions'!$B$16:$G$18,MATCH('Assumptions'!$B$11,'Assumptions'!$A$16:$A$18,0),MATCH(M160,'Assumptions'!$B$15:$G$15,0))),"")</f>
        <v/>
      </c>
      <c r="O160" s="34">
        <f>IFERROR(IF(A160="","",IF(J160="Canceled",0,IF(I160="Actual",K160,K160*L160*N160))),"")</f>
        <v/>
      </c>
      <c r="P160" s="34">
        <f>IFERROR(IF(A160="","",IF(C160="Inflow",O160,IF(C160="Outflow",-O160,""))),"")</f>
        <v/>
      </c>
      <c r="Q160" s="16" t="n"/>
      <c r="R160" s="16" t="n"/>
      <c r="S160" s="36" t="n"/>
      <c r="T160" s="16" t="n"/>
      <c r="U160" s="3">
        <f>IF(A160="","",IF(B160="","Missing Cash Date",IF(K160&lt;=0,"Amount Must Be Positive","OK")))</f>
        <v/>
      </c>
    </row>
    <row r="161">
      <c r="A161" s="16" t="n"/>
      <c r="B161" s="3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37" t="n"/>
      <c r="L161" s="38" t="n"/>
      <c r="M161" s="16" t="n"/>
      <c r="N161" s="39">
        <f>IFERROR(IF(A161="","",INDEX('Assumptions'!$B$16:$G$18,MATCH('Assumptions'!$B$11,'Assumptions'!$A$16:$A$18,0),MATCH(M161,'Assumptions'!$B$15:$G$15,0))),"")</f>
        <v/>
      </c>
      <c r="O161" s="34">
        <f>IFERROR(IF(A161="","",IF(J161="Canceled",0,IF(I161="Actual",K161,K161*L161*N161))),"")</f>
        <v/>
      </c>
      <c r="P161" s="34">
        <f>IFERROR(IF(A161="","",IF(C161="Inflow",O161,IF(C161="Outflow",-O161,""))),"")</f>
        <v/>
      </c>
      <c r="Q161" s="16" t="n"/>
      <c r="R161" s="16" t="n"/>
      <c r="S161" s="36" t="n"/>
      <c r="T161" s="16" t="n"/>
      <c r="U161" s="3">
        <f>IF(A161="","",IF(B161="","Missing Cash Date",IF(K161&lt;=0,"Amount Must Be Positive","OK")))</f>
        <v/>
      </c>
    </row>
    <row r="162">
      <c r="A162" s="16" t="n"/>
      <c r="B162" s="3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37" t="n"/>
      <c r="L162" s="38" t="n"/>
      <c r="M162" s="16" t="n"/>
      <c r="N162" s="39">
        <f>IFERROR(IF(A162="","",INDEX('Assumptions'!$B$16:$G$18,MATCH('Assumptions'!$B$11,'Assumptions'!$A$16:$A$18,0),MATCH(M162,'Assumptions'!$B$15:$G$15,0))),"")</f>
        <v/>
      </c>
      <c r="O162" s="34">
        <f>IFERROR(IF(A162="","",IF(J162="Canceled",0,IF(I162="Actual",K162,K162*L162*N162))),"")</f>
        <v/>
      </c>
      <c r="P162" s="34">
        <f>IFERROR(IF(A162="","",IF(C162="Inflow",O162,IF(C162="Outflow",-O162,""))),"")</f>
        <v/>
      </c>
      <c r="Q162" s="16" t="n"/>
      <c r="R162" s="16" t="n"/>
      <c r="S162" s="36" t="n"/>
      <c r="T162" s="16" t="n"/>
      <c r="U162" s="3">
        <f>IF(A162="","",IF(B162="","Missing Cash Date",IF(K162&lt;=0,"Amount Must Be Positive","OK")))</f>
        <v/>
      </c>
    </row>
    <row r="163">
      <c r="A163" s="16" t="n"/>
      <c r="B163" s="3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37" t="n"/>
      <c r="L163" s="38" t="n"/>
      <c r="M163" s="16" t="n"/>
      <c r="N163" s="39">
        <f>IFERROR(IF(A163="","",INDEX('Assumptions'!$B$16:$G$18,MATCH('Assumptions'!$B$11,'Assumptions'!$A$16:$A$18,0),MATCH(M163,'Assumptions'!$B$15:$G$15,0))),"")</f>
        <v/>
      </c>
      <c r="O163" s="34">
        <f>IFERROR(IF(A163="","",IF(J163="Canceled",0,IF(I163="Actual",K163,K163*L163*N163))),"")</f>
        <v/>
      </c>
      <c r="P163" s="34">
        <f>IFERROR(IF(A163="","",IF(C163="Inflow",O163,IF(C163="Outflow",-O163,""))),"")</f>
        <v/>
      </c>
      <c r="Q163" s="16" t="n"/>
      <c r="R163" s="16" t="n"/>
      <c r="S163" s="36" t="n"/>
      <c r="T163" s="16" t="n"/>
      <c r="U163" s="3">
        <f>IF(A163="","",IF(B163="","Missing Cash Date",IF(K163&lt;=0,"Amount Must Be Positive","OK")))</f>
        <v/>
      </c>
    </row>
    <row r="164">
      <c r="A164" s="16" t="n"/>
      <c r="B164" s="3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37" t="n"/>
      <c r="L164" s="38" t="n"/>
      <c r="M164" s="16" t="n"/>
      <c r="N164" s="39">
        <f>IFERROR(IF(A164="","",INDEX('Assumptions'!$B$16:$G$18,MATCH('Assumptions'!$B$11,'Assumptions'!$A$16:$A$18,0),MATCH(M164,'Assumptions'!$B$15:$G$15,0))),"")</f>
        <v/>
      </c>
      <c r="O164" s="34">
        <f>IFERROR(IF(A164="","",IF(J164="Canceled",0,IF(I164="Actual",K164,K164*L164*N164))),"")</f>
        <v/>
      </c>
      <c r="P164" s="34">
        <f>IFERROR(IF(A164="","",IF(C164="Inflow",O164,IF(C164="Outflow",-O164,""))),"")</f>
        <v/>
      </c>
      <c r="Q164" s="16" t="n"/>
      <c r="R164" s="16" t="n"/>
      <c r="S164" s="36" t="n"/>
      <c r="T164" s="16" t="n"/>
      <c r="U164" s="3">
        <f>IF(A164="","",IF(B164="","Missing Cash Date",IF(K164&lt;=0,"Amount Must Be Positive","OK")))</f>
        <v/>
      </c>
    </row>
    <row r="165">
      <c r="A165" s="16" t="n"/>
      <c r="B165" s="3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37" t="n"/>
      <c r="L165" s="38" t="n"/>
      <c r="M165" s="16" t="n"/>
      <c r="N165" s="39">
        <f>IFERROR(IF(A165="","",INDEX('Assumptions'!$B$16:$G$18,MATCH('Assumptions'!$B$11,'Assumptions'!$A$16:$A$18,0),MATCH(M165,'Assumptions'!$B$15:$G$15,0))),"")</f>
        <v/>
      </c>
      <c r="O165" s="34">
        <f>IFERROR(IF(A165="","",IF(J165="Canceled",0,IF(I165="Actual",K165,K165*L165*N165))),"")</f>
        <v/>
      </c>
      <c r="P165" s="34">
        <f>IFERROR(IF(A165="","",IF(C165="Inflow",O165,IF(C165="Outflow",-O165,""))),"")</f>
        <v/>
      </c>
      <c r="Q165" s="16" t="n"/>
      <c r="R165" s="16" t="n"/>
      <c r="S165" s="36" t="n"/>
      <c r="T165" s="16" t="n"/>
      <c r="U165" s="3">
        <f>IF(A165="","",IF(B165="","Missing Cash Date",IF(K165&lt;=0,"Amount Must Be Positive","OK")))</f>
        <v/>
      </c>
    </row>
    <row r="166">
      <c r="A166" s="16" t="n"/>
      <c r="B166" s="3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37" t="n"/>
      <c r="L166" s="38" t="n"/>
      <c r="M166" s="16" t="n"/>
      <c r="N166" s="39">
        <f>IFERROR(IF(A166="","",INDEX('Assumptions'!$B$16:$G$18,MATCH('Assumptions'!$B$11,'Assumptions'!$A$16:$A$18,0),MATCH(M166,'Assumptions'!$B$15:$G$15,0))),"")</f>
        <v/>
      </c>
      <c r="O166" s="34">
        <f>IFERROR(IF(A166="","",IF(J166="Canceled",0,IF(I166="Actual",K166,K166*L166*N166))),"")</f>
        <v/>
      </c>
      <c r="P166" s="34">
        <f>IFERROR(IF(A166="","",IF(C166="Inflow",O166,IF(C166="Outflow",-O166,""))),"")</f>
        <v/>
      </c>
      <c r="Q166" s="16" t="n"/>
      <c r="R166" s="16" t="n"/>
      <c r="S166" s="36" t="n"/>
      <c r="T166" s="16" t="n"/>
      <c r="U166" s="3">
        <f>IF(A166="","",IF(B166="","Missing Cash Date",IF(K166&lt;=0,"Amount Must Be Positive","OK")))</f>
        <v/>
      </c>
    </row>
    <row r="167">
      <c r="A167" s="16" t="n"/>
      <c r="B167" s="3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37" t="n"/>
      <c r="L167" s="38" t="n"/>
      <c r="M167" s="16" t="n"/>
      <c r="N167" s="39">
        <f>IFERROR(IF(A167="","",INDEX('Assumptions'!$B$16:$G$18,MATCH('Assumptions'!$B$11,'Assumptions'!$A$16:$A$18,0),MATCH(M167,'Assumptions'!$B$15:$G$15,0))),"")</f>
        <v/>
      </c>
      <c r="O167" s="34">
        <f>IFERROR(IF(A167="","",IF(J167="Canceled",0,IF(I167="Actual",K167,K167*L167*N167))),"")</f>
        <v/>
      </c>
      <c r="P167" s="34">
        <f>IFERROR(IF(A167="","",IF(C167="Inflow",O167,IF(C167="Outflow",-O167,""))),"")</f>
        <v/>
      </c>
      <c r="Q167" s="16" t="n"/>
      <c r="R167" s="16" t="n"/>
      <c r="S167" s="36" t="n"/>
      <c r="T167" s="16" t="n"/>
      <c r="U167" s="3">
        <f>IF(A167="","",IF(B167="","Missing Cash Date",IF(K167&lt;=0,"Amount Must Be Positive","OK")))</f>
        <v/>
      </c>
    </row>
    <row r="168">
      <c r="A168" s="16" t="n"/>
      <c r="B168" s="3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37" t="n"/>
      <c r="L168" s="38" t="n"/>
      <c r="M168" s="16" t="n"/>
      <c r="N168" s="39">
        <f>IFERROR(IF(A168="","",INDEX('Assumptions'!$B$16:$G$18,MATCH('Assumptions'!$B$11,'Assumptions'!$A$16:$A$18,0),MATCH(M168,'Assumptions'!$B$15:$G$15,0))),"")</f>
        <v/>
      </c>
      <c r="O168" s="34">
        <f>IFERROR(IF(A168="","",IF(J168="Canceled",0,IF(I168="Actual",K168,K168*L168*N168))),"")</f>
        <v/>
      </c>
      <c r="P168" s="34">
        <f>IFERROR(IF(A168="","",IF(C168="Inflow",O168,IF(C168="Outflow",-O168,""))),"")</f>
        <v/>
      </c>
      <c r="Q168" s="16" t="n"/>
      <c r="R168" s="16" t="n"/>
      <c r="S168" s="36" t="n"/>
      <c r="T168" s="16" t="n"/>
      <c r="U168" s="3">
        <f>IF(A168="","",IF(B168="","Missing Cash Date",IF(K168&lt;=0,"Amount Must Be Positive","OK")))</f>
        <v/>
      </c>
    </row>
    <row r="169">
      <c r="A169" s="16" t="n"/>
      <c r="B169" s="3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37" t="n"/>
      <c r="L169" s="38" t="n"/>
      <c r="M169" s="16" t="n"/>
      <c r="N169" s="39">
        <f>IFERROR(IF(A169="","",INDEX('Assumptions'!$B$16:$G$18,MATCH('Assumptions'!$B$11,'Assumptions'!$A$16:$A$18,0),MATCH(M169,'Assumptions'!$B$15:$G$15,0))),"")</f>
        <v/>
      </c>
      <c r="O169" s="34">
        <f>IFERROR(IF(A169="","",IF(J169="Canceled",0,IF(I169="Actual",K169,K169*L169*N169))),"")</f>
        <v/>
      </c>
      <c r="P169" s="34">
        <f>IFERROR(IF(A169="","",IF(C169="Inflow",O169,IF(C169="Outflow",-O169,""))),"")</f>
        <v/>
      </c>
      <c r="Q169" s="16" t="n"/>
      <c r="R169" s="16" t="n"/>
      <c r="S169" s="36" t="n"/>
      <c r="T169" s="16" t="n"/>
      <c r="U169" s="3">
        <f>IF(A169="","",IF(B169="","Missing Cash Date",IF(K169&lt;=0,"Amount Must Be Positive","OK")))</f>
        <v/>
      </c>
    </row>
    <row r="170">
      <c r="A170" s="16" t="n"/>
      <c r="B170" s="3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37" t="n"/>
      <c r="L170" s="38" t="n"/>
      <c r="M170" s="16" t="n"/>
      <c r="N170" s="39">
        <f>IFERROR(IF(A170="","",INDEX('Assumptions'!$B$16:$G$18,MATCH('Assumptions'!$B$11,'Assumptions'!$A$16:$A$18,0),MATCH(M170,'Assumptions'!$B$15:$G$15,0))),"")</f>
        <v/>
      </c>
      <c r="O170" s="34">
        <f>IFERROR(IF(A170="","",IF(J170="Canceled",0,IF(I170="Actual",K170,K170*L170*N170))),"")</f>
        <v/>
      </c>
      <c r="P170" s="34">
        <f>IFERROR(IF(A170="","",IF(C170="Inflow",O170,IF(C170="Outflow",-O170,""))),"")</f>
        <v/>
      </c>
      <c r="Q170" s="16" t="n"/>
      <c r="R170" s="16" t="n"/>
      <c r="S170" s="36" t="n"/>
      <c r="T170" s="16" t="n"/>
      <c r="U170" s="3">
        <f>IF(A170="","",IF(B170="","Missing Cash Date",IF(K170&lt;=0,"Amount Must Be Positive","OK")))</f>
        <v/>
      </c>
    </row>
    <row r="171">
      <c r="A171" s="16" t="n"/>
      <c r="B171" s="3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37" t="n"/>
      <c r="L171" s="38" t="n"/>
      <c r="M171" s="16" t="n"/>
      <c r="N171" s="39">
        <f>IFERROR(IF(A171="","",INDEX('Assumptions'!$B$16:$G$18,MATCH('Assumptions'!$B$11,'Assumptions'!$A$16:$A$18,0),MATCH(M171,'Assumptions'!$B$15:$G$15,0))),"")</f>
        <v/>
      </c>
      <c r="O171" s="34">
        <f>IFERROR(IF(A171="","",IF(J171="Canceled",0,IF(I171="Actual",K171,K171*L171*N171))),"")</f>
        <v/>
      </c>
      <c r="P171" s="34">
        <f>IFERROR(IF(A171="","",IF(C171="Inflow",O171,IF(C171="Outflow",-O171,""))),"")</f>
        <v/>
      </c>
      <c r="Q171" s="16" t="n"/>
      <c r="R171" s="16" t="n"/>
      <c r="S171" s="36" t="n"/>
      <c r="T171" s="16" t="n"/>
      <c r="U171" s="3">
        <f>IF(A171="","",IF(B171="","Missing Cash Date",IF(K171&lt;=0,"Amount Must Be Positive","OK")))</f>
        <v/>
      </c>
    </row>
    <row r="172">
      <c r="A172" s="16" t="n"/>
      <c r="B172" s="3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37" t="n"/>
      <c r="L172" s="38" t="n"/>
      <c r="M172" s="16" t="n"/>
      <c r="N172" s="39">
        <f>IFERROR(IF(A172="","",INDEX('Assumptions'!$B$16:$G$18,MATCH('Assumptions'!$B$11,'Assumptions'!$A$16:$A$18,0),MATCH(M172,'Assumptions'!$B$15:$G$15,0))),"")</f>
        <v/>
      </c>
      <c r="O172" s="34">
        <f>IFERROR(IF(A172="","",IF(J172="Canceled",0,IF(I172="Actual",K172,K172*L172*N172))),"")</f>
        <v/>
      </c>
      <c r="P172" s="34">
        <f>IFERROR(IF(A172="","",IF(C172="Inflow",O172,IF(C172="Outflow",-O172,""))),"")</f>
        <v/>
      </c>
      <c r="Q172" s="16" t="n"/>
      <c r="R172" s="16" t="n"/>
      <c r="S172" s="36" t="n"/>
      <c r="T172" s="16" t="n"/>
      <c r="U172" s="3">
        <f>IF(A172="","",IF(B172="","Missing Cash Date",IF(K172&lt;=0,"Amount Must Be Positive","OK")))</f>
        <v/>
      </c>
    </row>
    <row r="173">
      <c r="A173" s="16" t="n"/>
      <c r="B173" s="3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37" t="n"/>
      <c r="L173" s="38" t="n"/>
      <c r="M173" s="16" t="n"/>
      <c r="N173" s="39">
        <f>IFERROR(IF(A173="","",INDEX('Assumptions'!$B$16:$G$18,MATCH('Assumptions'!$B$11,'Assumptions'!$A$16:$A$18,0),MATCH(M173,'Assumptions'!$B$15:$G$15,0))),"")</f>
        <v/>
      </c>
      <c r="O173" s="34">
        <f>IFERROR(IF(A173="","",IF(J173="Canceled",0,IF(I173="Actual",K173,K173*L173*N173))),"")</f>
        <v/>
      </c>
      <c r="P173" s="34">
        <f>IFERROR(IF(A173="","",IF(C173="Inflow",O173,IF(C173="Outflow",-O173,""))),"")</f>
        <v/>
      </c>
      <c r="Q173" s="16" t="n"/>
      <c r="R173" s="16" t="n"/>
      <c r="S173" s="36" t="n"/>
      <c r="T173" s="16" t="n"/>
      <c r="U173" s="3">
        <f>IF(A173="","",IF(B173="","Missing Cash Date",IF(K173&lt;=0,"Amount Must Be Positive","OK")))</f>
        <v/>
      </c>
    </row>
    <row r="174">
      <c r="A174" s="16" t="n"/>
      <c r="B174" s="3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37" t="n"/>
      <c r="L174" s="38" t="n"/>
      <c r="M174" s="16" t="n"/>
      <c r="N174" s="39">
        <f>IFERROR(IF(A174="","",INDEX('Assumptions'!$B$16:$G$18,MATCH('Assumptions'!$B$11,'Assumptions'!$A$16:$A$18,0),MATCH(M174,'Assumptions'!$B$15:$G$15,0))),"")</f>
        <v/>
      </c>
      <c r="O174" s="34">
        <f>IFERROR(IF(A174="","",IF(J174="Canceled",0,IF(I174="Actual",K174,K174*L174*N174))),"")</f>
        <v/>
      </c>
      <c r="P174" s="34">
        <f>IFERROR(IF(A174="","",IF(C174="Inflow",O174,IF(C174="Outflow",-O174,""))),"")</f>
        <v/>
      </c>
      <c r="Q174" s="16" t="n"/>
      <c r="R174" s="16" t="n"/>
      <c r="S174" s="36" t="n"/>
      <c r="T174" s="16" t="n"/>
      <c r="U174" s="3">
        <f>IF(A174="","",IF(B174="","Missing Cash Date",IF(K174&lt;=0,"Amount Must Be Positive","OK")))</f>
        <v/>
      </c>
    </row>
    <row r="175">
      <c r="A175" s="16" t="n"/>
      <c r="B175" s="3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37" t="n"/>
      <c r="L175" s="38" t="n"/>
      <c r="M175" s="16" t="n"/>
      <c r="N175" s="39">
        <f>IFERROR(IF(A175="","",INDEX('Assumptions'!$B$16:$G$18,MATCH('Assumptions'!$B$11,'Assumptions'!$A$16:$A$18,0),MATCH(M175,'Assumptions'!$B$15:$G$15,0))),"")</f>
        <v/>
      </c>
      <c r="O175" s="34">
        <f>IFERROR(IF(A175="","",IF(J175="Canceled",0,IF(I175="Actual",K175,K175*L175*N175))),"")</f>
        <v/>
      </c>
      <c r="P175" s="34">
        <f>IFERROR(IF(A175="","",IF(C175="Inflow",O175,IF(C175="Outflow",-O175,""))),"")</f>
        <v/>
      </c>
      <c r="Q175" s="16" t="n"/>
      <c r="R175" s="16" t="n"/>
      <c r="S175" s="36" t="n"/>
      <c r="T175" s="16" t="n"/>
      <c r="U175" s="3">
        <f>IF(A175="","",IF(B175="","Missing Cash Date",IF(K175&lt;=0,"Amount Must Be Positive","OK")))</f>
        <v/>
      </c>
    </row>
    <row r="176">
      <c r="A176" s="16" t="n"/>
      <c r="B176" s="3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37" t="n"/>
      <c r="L176" s="38" t="n"/>
      <c r="M176" s="16" t="n"/>
      <c r="N176" s="39">
        <f>IFERROR(IF(A176="","",INDEX('Assumptions'!$B$16:$G$18,MATCH('Assumptions'!$B$11,'Assumptions'!$A$16:$A$18,0),MATCH(M176,'Assumptions'!$B$15:$G$15,0))),"")</f>
        <v/>
      </c>
      <c r="O176" s="34">
        <f>IFERROR(IF(A176="","",IF(J176="Canceled",0,IF(I176="Actual",K176,K176*L176*N176))),"")</f>
        <v/>
      </c>
      <c r="P176" s="34">
        <f>IFERROR(IF(A176="","",IF(C176="Inflow",O176,IF(C176="Outflow",-O176,""))),"")</f>
        <v/>
      </c>
      <c r="Q176" s="16" t="n"/>
      <c r="R176" s="16" t="n"/>
      <c r="S176" s="36" t="n"/>
      <c r="T176" s="16" t="n"/>
      <c r="U176" s="3">
        <f>IF(A176="","",IF(B176="","Missing Cash Date",IF(K176&lt;=0,"Amount Must Be Positive","OK")))</f>
        <v/>
      </c>
    </row>
    <row r="177">
      <c r="A177" s="16" t="n"/>
      <c r="B177" s="3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37" t="n"/>
      <c r="L177" s="38" t="n"/>
      <c r="M177" s="16" t="n"/>
      <c r="N177" s="39">
        <f>IFERROR(IF(A177="","",INDEX('Assumptions'!$B$16:$G$18,MATCH('Assumptions'!$B$11,'Assumptions'!$A$16:$A$18,0),MATCH(M177,'Assumptions'!$B$15:$G$15,0))),"")</f>
        <v/>
      </c>
      <c r="O177" s="34">
        <f>IFERROR(IF(A177="","",IF(J177="Canceled",0,IF(I177="Actual",K177,K177*L177*N177))),"")</f>
        <v/>
      </c>
      <c r="P177" s="34">
        <f>IFERROR(IF(A177="","",IF(C177="Inflow",O177,IF(C177="Outflow",-O177,""))),"")</f>
        <v/>
      </c>
      <c r="Q177" s="16" t="n"/>
      <c r="R177" s="16" t="n"/>
      <c r="S177" s="36" t="n"/>
      <c r="T177" s="16" t="n"/>
      <c r="U177" s="3">
        <f>IF(A177="","",IF(B177="","Missing Cash Date",IF(K177&lt;=0,"Amount Must Be Positive","OK")))</f>
        <v/>
      </c>
    </row>
    <row r="178">
      <c r="A178" s="16" t="n"/>
      <c r="B178" s="3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37" t="n"/>
      <c r="L178" s="38" t="n"/>
      <c r="M178" s="16" t="n"/>
      <c r="N178" s="39">
        <f>IFERROR(IF(A178="","",INDEX('Assumptions'!$B$16:$G$18,MATCH('Assumptions'!$B$11,'Assumptions'!$A$16:$A$18,0),MATCH(M178,'Assumptions'!$B$15:$G$15,0))),"")</f>
        <v/>
      </c>
      <c r="O178" s="34">
        <f>IFERROR(IF(A178="","",IF(J178="Canceled",0,IF(I178="Actual",K178,K178*L178*N178))),"")</f>
        <v/>
      </c>
      <c r="P178" s="34">
        <f>IFERROR(IF(A178="","",IF(C178="Inflow",O178,IF(C178="Outflow",-O178,""))),"")</f>
        <v/>
      </c>
      <c r="Q178" s="16" t="n"/>
      <c r="R178" s="16" t="n"/>
      <c r="S178" s="36" t="n"/>
      <c r="T178" s="16" t="n"/>
      <c r="U178" s="3">
        <f>IF(A178="","",IF(B178="","Missing Cash Date",IF(K178&lt;=0,"Amount Must Be Positive","OK")))</f>
        <v/>
      </c>
    </row>
    <row r="179">
      <c r="A179" s="16" t="n"/>
      <c r="B179" s="3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37" t="n"/>
      <c r="L179" s="38" t="n"/>
      <c r="M179" s="16" t="n"/>
      <c r="N179" s="39">
        <f>IFERROR(IF(A179="","",INDEX('Assumptions'!$B$16:$G$18,MATCH('Assumptions'!$B$11,'Assumptions'!$A$16:$A$18,0),MATCH(M179,'Assumptions'!$B$15:$G$15,0))),"")</f>
        <v/>
      </c>
      <c r="O179" s="34">
        <f>IFERROR(IF(A179="","",IF(J179="Canceled",0,IF(I179="Actual",K179,K179*L179*N179))),"")</f>
        <v/>
      </c>
      <c r="P179" s="34">
        <f>IFERROR(IF(A179="","",IF(C179="Inflow",O179,IF(C179="Outflow",-O179,""))),"")</f>
        <v/>
      </c>
      <c r="Q179" s="16" t="n"/>
      <c r="R179" s="16" t="n"/>
      <c r="S179" s="36" t="n"/>
      <c r="T179" s="16" t="n"/>
      <c r="U179" s="3">
        <f>IF(A179="","",IF(B179="","Missing Cash Date",IF(K179&lt;=0,"Amount Must Be Positive","OK")))</f>
        <v/>
      </c>
    </row>
    <row r="180">
      <c r="A180" s="16" t="n"/>
      <c r="B180" s="3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37" t="n"/>
      <c r="L180" s="38" t="n"/>
      <c r="M180" s="16" t="n"/>
      <c r="N180" s="39">
        <f>IFERROR(IF(A180="","",INDEX('Assumptions'!$B$16:$G$18,MATCH('Assumptions'!$B$11,'Assumptions'!$A$16:$A$18,0),MATCH(M180,'Assumptions'!$B$15:$G$15,0))),"")</f>
        <v/>
      </c>
      <c r="O180" s="34">
        <f>IFERROR(IF(A180="","",IF(J180="Canceled",0,IF(I180="Actual",K180,K180*L180*N180))),"")</f>
        <v/>
      </c>
      <c r="P180" s="34">
        <f>IFERROR(IF(A180="","",IF(C180="Inflow",O180,IF(C180="Outflow",-O180,""))),"")</f>
        <v/>
      </c>
      <c r="Q180" s="16" t="n"/>
      <c r="R180" s="16" t="n"/>
      <c r="S180" s="36" t="n"/>
      <c r="T180" s="16" t="n"/>
      <c r="U180" s="3">
        <f>IF(A180="","",IF(B180="","Missing Cash Date",IF(K180&lt;=0,"Amount Must Be Positive","OK")))</f>
        <v/>
      </c>
    </row>
    <row r="181">
      <c r="A181" s="16" t="n"/>
      <c r="B181" s="3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37" t="n"/>
      <c r="L181" s="38" t="n"/>
      <c r="M181" s="16" t="n"/>
      <c r="N181" s="39">
        <f>IFERROR(IF(A181="","",INDEX('Assumptions'!$B$16:$G$18,MATCH('Assumptions'!$B$11,'Assumptions'!$A$16:$A$18,0),MATCH(M181,'Assumptions'!$B$15:$G$15,0))),"")</f>
        <v/>
      </c>
      <c r="O181" s="34">
        <f>IFERROR(IF(A181="","",IF(J181="Canceled",0,IF(I181="Actual",K181,K181*L181*N181))),"")</f>
        <v/>
      </c>
      <c r="P181" s="34">
        <f>IFERROR(IF(A181="","",IF(C181="Inflow",O181,IF(C181="Outflow",-O181,""))),"")</f>
        <v/>
      </c>
      <c r="Q181" s="16" t="n"/>
      <c r="R181" s="16" t="n"/>
      <c r="S181" s="36" t="n"/>
      <c r="T181" s="16" t="n"/>
      <c r="U181" s="3">
        <f>IF(A181="","",IF(B181="","Missing Cash Date",IF(K181&lt;=0,"Amount Must Be Positive","OK")))</f>
        <v/>
      </c>
    </row>
    <row r="182">
      <c r="A182" s="16" t="n"/>
      <c r="B182" s="3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37" t="n"/>
      <c r="L182" s="38" t="n"/>
      <c r="M182" s="16" t="n"/>
      <c r="N182" s="39">
        <f>IFERROR(IF(A182="","",INDEX('Assumptions'!$B$16:$G$18,MATCH('Assumptions'!$B$11,'Assumptions'!$A$16:$A$18,0),MATCH(M182,'Assumptions'!$B$15:$G$15,0))),"")</f>
        <v/>
      </c>
      <c r="O182" s="34">
        <f>IFERROR(IF(A182="","",IF(J182="Canceled",0,IF(I182="Actual",K182,K182*L182*N182))),"")</f>
        <v/>
      </c>
      <c r="P182" s="34">
        <f>IFERROR(IF(A182="","",IF(C182="Inflow",O182,IF(C182="Outflow",-O182,""))),"")</f>
        <v/>
      </c>
      <c r="Q182" s="16" t="n"/>
      <c r="R182" s="16" t="n"/>
      <c r="S182" s="36" t="n"/>
      <c r="T182" s="16" t="n"/>
      <c r="U182" s="3">
        <f>IF(A182="","",IF(B182="","Missing Cash Date",IF(K182&lt;=0,"Amount Must Be Positive","OK")))</f>
        <v/>
      </c>
    </row>
    <row r="183">
      <c r="A183" s="16" t="n"/>
      <c r="B183" s="3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37" t="n"/>
      <c r="L183" s="38" t="n"/>
      <c r="M183" s="16" t="n"/>
      <c r="N183" s="39">
        <f>IFERROR(IF(A183="","",INDEX('Assumptions'!$B$16:$G$18,MATCH('Assumptions'!$B$11,'Assumptions'!$A$16:$A$18,0),MATCH(M183,'Assumptions'!$B$15:$G$15,0))),"")</f>
        <v/>
      </c>
      <c r="O183" s="34">
        <f>IFERROR(IF(A183="","",IF(J183="Canceled",0,IF(I183="Actual",K183,K183*L183*N183))),"")</f>
        <v/>
      </c>
      <c r="P183" s="34">
        <f>IFERROR(IF(A183="","",IF(C183="Inflow",O183,IF(C183="Outflow",-O183,""))),"")</f>
        <v/>
      </c>
      <c r="Q183" s="16" t="n"/>
      <c r="R183" s="16" t="n"/>
      <c r="S183" s="36" t="n"/>
      <c r="T183" s="16" t="n"/>
      <c r="U183" s="3">
        <f>IF(A183="","",IF(B183="","Missing Cash Date",IF(K183&lt;=0,"Amount Must Be Positive","OK")))</f>
        <v/>
      </c>
    </row>
    <row r="184">
      <c r="A184" s="16" t="n"/>
      <c r="B184" s="3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37" t="n"/>
      <c r="L184" s="38" t="n"/>
      <c r="M184" s="16" t="n"/>
      <c r="N184" s="39">
        <f>IFERROR(IF(A184="","",INDEX('Assumptions'!$B$16:$G$18,MATCH('Assumptions'!$B$11,'Assumptions'!$A$16:$A$18,0),MATCH(M184,'Assumptions'!$B$15:$G$15,0))),"")</f>
        <v/>
      </c>
      <c r="O184" s="34">
        <f>IFERROR(IF(A184="","",IF(J184="Canceled",0,IF(I184="Actual",K184,K184*L184*N184))),"")</f>
        <v/>
      </c>
      <c r="P184" s="34">
        <f>IFERROR(IF(A184="","",IF(C184="Inflow",O184,IF(C184="Outflow",-O184,""))),"")</f>
        <v/>
      </c>
      <c r="Q184" s="16" t="n"/>
      <c r="R184" s="16" t="n"/>
      <c r="S184" s="36" t="n"/>
      <c r="T184" s="16" t="n"/>
      <c r="U184" s="3">
        <f>IF(A184="","",IF(B184="","Missing Cash Date",IF(K184&lt;=0,"Amount Must Be Positive","OK")))</f>
        <v/>
      </c>
    </row>
    <row r="185">
      <c r="A185" s="16" t="n"/>
      <c r="B185" s="3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37" t="n"/>
      <c r="L185" s="38" t="n"/>
      <c r="M185" s="16" t="n"/>
      <c r="N185" s="39">
        <f>IFERROR(IF(A185="","",INDEX('Assumptions'!$B$16:$G$18,MATCH('Assumptions'!$B$11,'Assumptions'!$A$16:$A$18,0),MATCH(M185,'Assumptions'!$B$15:$G$15,0))),"")</f>
        <v/>
      </c>
      <c r="O185" s="34">
        <f>IFERROR(IF(A185="","",IF(J185="Canceled",0,IF(I185="Actual",K185,K185*L185*N185))),"")</f>
        <v/>
      </c>
      <c r="P185" s="34">
        <f>IFERROR(IF(A185="","",IF(C185="Inflow",O185,IF(C185="Outflow",-O185,""))),"")</f>
        <v/>
      </c>
      <c r="Q185" s="16" t="n"/>
      <c r="R185" s="16" t="n"/>
      <c r="S185" s="36" t="n"/>
      <c r="T185" s="16" t="n"/>
      <c r="U185" s="3">
        <f>IF(A185="","",IF(B185="","Missing Cash Date",IF(K185&lt;=0,"Amount Must Be Positive","OK")))</f>
        <v/>
      </c>
    </row>
    <row r="186">
      <c r="A186" s="16" t="n"/>
      <c r="B186" s="3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37" t="n"/>
      <c r="L186" s="38" t="n"/>
      <c r="M186" s="16" t="n"/>
      <c r="N186" s="39">
        <f>IFERROR(IF(A186="","",INDEX('Assumptions'!$B$16:$G$18,MATCH('Assumptions'!$B$11,'Assumptions'!$A$16:$A$18,0),MATCH(M186,'Assumptions'!$B$15:$G$15,0))),"")</f>
        <v/>
      </c>
      <c r="O186" s="34">
        <f>IFERROR(IF(A186="","",IF(J186="Canceled",0,IF(I186="Actual",K186,K186*L186*N186))),"")</f>
        <v/>
      </c>
      <c r="P186" s="34">
        <f>IFERROR(IF(A186="","",IF(C186="Inflow",O186,IF(C186="Outflow",-O186,""))),"")</f>
        <v/>
      </c>
      <c r="Q186" s="16" t="n"/>
      <c r="R186" s="16" t="n"/>
      <c r="S186" s="36" t="n"/>
      <c r="T186" s="16" t="n"/>
      <c r="U186" s="3">
        <f>IF(A186="","",IF(B186="","Missing Cash Date",IF(K186&lt;=0,"Amount Must Be Positive","OK")))</f>
        <v/>
      </c>
    </row>
    <row r="187">
      <c r="A187" s="16" t="n"/>
      <c r="B187" s="3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37" t="n"/>
      <c r="L187" s="38" t="n"/>
      <c r="M187" s="16" t="n"/>
      <c r="N187" s="39">
        <f>IFERROR(IF(A187="","",INDEX('Assumptions'!$B$16:$G$18,MATCH('Assumptions'!$B$11,'Assumptions'!$A$16:$A$18,0),MATCH(M187,'Assumptions'!$B$15:$G$15,0))),"")</f>
        <v/>
      </c>
      <c r="O187" s="34">
        <f>IFERROR(IF(A187="","",IF(J187="Canceled",0,IF(I187="Actual",K187,K187*L187*N187))),"")</f>
        <v/>
      </c>
      <c r="P187" s="34">
        <f>IFERROR(IF(A187="","",IF(C187="Inflow",O187,IF(C187="Outflow",-O187,""))),"")</f>
        <v/>
      </c>
      <c r="Q187" s="16" t="n"/>
      <c r="R187" s="16" t="n"/>
      <c r="S187" s="36" t="n"/>
      <c r="T187" s="16" t="n"/>
      <c r="U187" s="3">
        <f>IF(A187="","",IF(B187="","Missing Cash Date",IF(K187&lt;=0,"Amount Must Be Positive","OK")))</f>
        <v/>
      </c>
    </row>
    <row r="188">
      <c r="A188" s="16" t="n"/>
      <c r="B188" s="3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37" t="n"/>
      <c r="L188" s="38" t="n"/>
      <c r="M188" s="16" t="n"/>
      <c r="N188" s="39">
        <f>IFERROR(IF(A188="","",INDEX('Assumptions'!$B$16:$G$18,MATCH('Assumptions'!$B$11,'Assumptions'!$A$16:$A$18,0),MATCH(M188,'Assumptions'!$B$15:$G$15,0))),"")</f>
        <v/>
      </c>
      <c r="O188" s="34">
        <f>IFERROR(IF(A188="","",IF(J188="Canceled",0,IF(I188="Actual",K188,K188*L188*N188))),"")</f>
        <v/>
      </c>
      <c r="P188" s="34">
        <f>IFERROR(IF(A188="","",IF(C188="Inflow",O188,IF(C188="Outflow",-O188,""))),"")</f>
        <v/>
      </c>
      <c r="Q188" s="16" t="n"/>
      <c r="R188" s="16" t="n"/>
      <c r="S188" s="36" t="n"/>
      <c r="T188" s="16" t="n"/>
      <c r="U188" s="3">
        <f>IF(A188="","",IF(B188="","Missing Cash Date",IF(K188&lt;=0,"Amount Must Be Positive","OK")))</f>
        <v/>
      </c>
    </row>
    <row r="189">
      <c r="A189" s="16" t="n"/>
      <c r="B189" s="3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37" t="n"/>
      <c r="L189" s="38" t="n"/>
      <c r="M189" s="16" t="n"/>
      <c r="N189" s="39">
        <f>IFERROR(IF(A189="","",INDEX('Assumptions'!$B$16:$G$18,MATCH('Assumptions'!$B$11,'Assumptions'!$A$16:$A$18,0),MATCH(M189,'Assumptions'!$B$15:$G$15,0))),"")</f>
        <v/>
      </c>
      <c r="O189" s="34">
        <f>IFERROR(IF(A189="","",IF(J189="Canceled",0,IF(I189="Actual",K189,K189*L189*N189))),"")</f>
        <v/>
      </c>
      <c r="P189" s="34">
        <f>IFERROR(IF(A189="","",IF(C189="Inflow",O189,IF(C189="Outflow",-O189,""))),"")</f>
        <v/>
      </c>
      <c r="Q189" s="16" t="n"/>
      <c r="R189" s="16" t="n"/>
      <c r="S189" s="36" t="n"/>
      <c r="T189" s="16" t="n"/>
      <c r="U189" s="3">
        <f>IF(A189="","",IF(B189="","Missing Cash Date",IF(K189&lt;=0,"Amount Must Be Positive","OK")))</f>
        <v/>
      </c>
    </row>
    <row r="190">
      <c r="A190" s="16" t="n"/>
      <c r="B190" s="3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37" t="n"/>
      <c r="L190" s="38" t="n"/>
      <c r="M190" s="16" t="n"/>
      <c r="N190" s="39">
        <f>IFERROR(IF(A190="","",INDEX('Assumptions'!$B$16:$G$18,MATCH('Assumptions'!$B$11,'Assumptions'!$A$16:$A$18,0),MATCH(M190,'Assumptions'!$B$15:$G$15,0))),"")</f>
        <v/>
      </c>
      <c r="O190" s="34">
        <f>IFERROR(IF(A190="","",IF(J190="Canceled",0,IF(I190="Actual",K190,K190*L190*N190))),"")</f>
        <v/>
      </c>
      <c r="P190" s="34">
        <f>IFERROR(IF(A190="","",IF(C190="Inflow",O190,IF(C190="Outflow",-O190,""))),"")</f>
        <v/>
      </c>
      <c r="Q190" s="16" t="n"/>
      <c r="R190" s="16" t="n"/>
      <c r="S190" s="36" t="n"/>
      <c r="T190" s="16" t="n"/>
      <c r="U190" s="3">
        <f>IF(A190="","",IF(B190="","Missing Cash Date",IF(K190&lt;=0,"Amount Must Be Positive","OK")))</f>
        <v/>
      </c>
    </row>
    <row r="191">
      <c r="A191" s="16" t="n"/>
      <c r="B191" s="3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37" t="n"/>
      <c r="L191" s="38" t="n"/>
      <c r="M191" s="16" t="n"/>
      <c r="N191" s="39">
        <f>IFERROR(IF(A191="","",INDEX('Assumptions'!$B$16:$G$18,MATCH('Assumptions'!$B$11,'Assumptions'!$A$16:$A$18,0),MATCH(M191,'Assumptions'!$B$15:$G$15,0))),"")</f>
        <v/>
      </c>
      <c r="O191" s="34">
        <f>IFERROR(IF(A191="","",IF(J191="Canceled",0,IF(I191="Actual",K191,K191*L191*N191))),"")</f>
        <v/>
      </c>
      <c r="P191" s="34">
        <f>IFERROR(IF(A191="","",IF(C191="Inflow",O191,IF(C191="Outflow",-O191,""))),"")</f>
        <v/>
      </c>
      <c r="Q191" s="16" t="n"/>
      <c r="R191" s="16" t="n"/>
      <c r="S191" s="36" t="n"/>
      <c r="T191" s="16" t="n"/>
      <c r="U191" s="3">
        <f>IF(A191="","",IF(B191="","Missing Cash Date",IF(K191&lt;=0,"Amount Must Be Positive","OK")))</f>
        <v/>
      </c>
    </row>
    <row r="192">
      <c r="A192" s="16" t="n"/>
      <c r="B192" s="3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37" t="n"/>
      <c r="L192" s="38" t="n"/>
      <c r="M192" s="16" t="n"/>
      <c r="N192" s="39">
        <f>IFERROR(IF(A192="","",INDEX('Assumptions'!$B$16:$G$18,MATCH('Assumptions'!$B$11,'Assumptions'!$A$16:$A$18,0),MATCH(M192,'Assumptions'!$B$15:$G$15,0))),"")</f>
        <v/>
      </c>
      <c r="O192" s="34">
        <f>IFERROR(IF(A192="","",IF(J192="Canceled",0,IF(I192="Actual",K192,K192*L192*N192))),"")</f>
        <v/>
      </c>
      <c r="P192" s="34">
        <f>IFERROR(IF(A192="","",IF(C192="Inflow",O192,IF(C192="Outflow",-O192,""))),"")</f>
        <v/>
      </c>
      <c r="Q192" s="16" t="n"/>
      <c r="R192" s="16" t="n"/>
      <c r="S192" s="36" t="n"/>
      <c r="T192" s="16" t="n"/>
      <c r="U192" s="3">
        <f>IF(A192="","",IF(B192="","Missing Cash Date",IF(K192&lt;=0,"Amount Must Be Positive","OK")))</f>
        <v/>
      </c>
    </row>
    <row r="193">
      <c r="A193" s="16" t="n"/>
      <c r="B193" s="3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37" t="n"/>
      <c r="L193" s="38" t="n"/>
      <c r="M193" s="16" t="n"/>
      <c r="N193" s="39">
        <f>IFERROR(IF(A193="","",INDEX('Assumptions'!$B$16:$G$18,MATCH('Assumptions'!$B$11,'Assumptions'!$A$16:$A$18,0),MATCH(M193,'Assumptions'!$B$15:$G$15,0))),"")</f>
        <v/>
      </c>
      <c r="O193" s="34">
        <f>IFERROR(IF(A193="","",IF(J193="Canceled",0,IF(I193="Actual",K193,K193*L193*N193))),"")</f>
        <v/>
      </c>
      <c r="P193" s="34">
        <f>IFERROR(IF(A193="","",IF(C193="Inflow",O193,IF(C193="Outflow",-O193,""))),"")</f>
        <v/>
      </c>
      <c r="Q193" s="16" t="n"/>
      <c r="R193" s="16" t="n"/>
      <c r="S193" s="36" t="n"/>
      <c r="T193" s="16" t="n"/>
      <c r="U193" s="3">
        <f>IF(A193="","",IF(B193="","Missing Cash Date",IF(K193&lt;=0,"Amount Must Be Positive","OK")))</f>
        <v/>
      </c>
    </row>
    <row r="194">
      <c r="A194" s="16" t="n"/>
      <c r="B194" s="3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37" t="n"/>
      <c r="L194" s="38" t="n"/>
      <c r="M194" s="16" t="n"/>
      <c r="N194" s="39">
        <f>IFERROR(IF(A194="","",INDEX('Assumptions'!$B$16:$G$18,MATCH('Assumptions'!$B$11,'Assumptions'!$A$16:$A$18,0),MATCH(M194,'Assumptions'!$B$15:$G$15,0))),"")</f>
        <v/>
      </c>
      <c r="O194" s="34">
        <f>IFERROR(IF(A194="","",IF(J194="Canceled",0,IF(I194="Actual",K194,K194*L194*N194))),"")</f>
        <v/>
      </c>
      <c r="P194" s="34">
        <f>IFERROR(IF(A194="","",IF(C194="Inflow",O194,IF(C194="Outflow",-O194,""))),"")</f>
        <v/>
      </c>
      <c r="Q194" s="16" t="n"/>
      <c r="R194" s="16" t="n"/>
      <c r="S194" s="36" t="n"/>
      <c r="T194" s="16" t="n"/>
      <c r="U194" s="3">
        <f>IF(A194="","",IF(B194="","Missing Cash Date",IF(K194&lt;=0,"Amount Must Be Positive","OK")))</f>
        <v/>
      </c>
    </row>
    <row r="195">
      <c r="A195" s="16" t="n"/>
      <c r="B195" s="3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37" t="n"/>
      <c r="L195" s="38" t="n"/>
      <c r="M195" s="16" t="n"/>
      <c r="N195" s="39">
        <f>IFERROR(IF(A195="","",INDEX('Assumptions'!$B$16:$G$18,MATCH('Assumptions'!$B$11,'Assumptions'!$A$16:$A$18,0),MATCH(M195,'Assumptions'!$B$15:$G$15,0))),"")</f>
        <v/>
      </c>
      <c r="O195" s="34">
        <f>IFERROR(IF(A195="","",IF(J195="Canceled",0,IF(I195="Actual",K195,K195*L195*N195))),"")</f>
        <v/>
      </c>
      <c r="P195" s="34">
        <f>IFERROR(IF(A195="","",IF(C195="Inflow",O195,IF(C195="Outflow",-O195,""))),"")</f>
        <v/>
      </c>
      <c r="Q195" s="16" t="n"/>
      <c r="R195" s="16" t="n"/>
      <c r="S195" s="36" t="n"/>
      <c r="T195" s="16" t="n"/>
      <c r="U195" s="3">
        <f>IF(A195="","",IF(B195="","Missing Cash Date",IF(K195&lt;=0,"Amount Must Be Positive","OK")))</f>
        <v/>
      </c>
    </row>
    <row r="196">
      <c r="A196" s="16" t="n"/>
      <c r="B196" s="3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37" t="n"/>
      <c r="L196" s="38" t="n"/>
      <c r="M196" s="16" t="n"/>
      <c r="N196" s="39">
        <f>IFERROR(IF(A196="","",INDEX('Assumptions'!$B$16:$G$18,MATCH('Assumptions'!$B$11,'Assumptions'!$A$16:$A$18,0),MATCH(M196,'Assumptions'!$B$15:$G$15,0))),"")</f>
        <v/>
      </c>
      <c r="O196" s="34">
        <f>IFERROR(IF(A196="","",IF(J196="Canceled",0,IF(I196="Actual",K196,K196*L196*N196))),"")</f>
        <v/>
      </c>
      <c r="P196" s="34">
        <f>IFERROR(IF(A196="","",IF(C196="Inflow",O196,IF(C196="Outflow",-O196,""))),"")</f>
        <v/>
      </c>
      <c r="Q196" s="16" t="n"/>
      <c r="R196" s="16" t="n"/>
      <c r="S196" s="36" t="n"/>
      <c r="T196" s="16" t="n"/>
      <c r="U196" s="3">
        <f>IF(A196="","",IF(B196="","Missing Cash Date",IF(K196&lt;=0,"Amount Must Be Positive","OK")))</f>
        <v/>
      </c>
    </row>
    <row r="197">
      <c r="A197" s="16" t="n"/>
      <c r="B197" s="3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37" t="n"/>
      <c r="L197" s="38" t="n"/>
      <c r="M197" s="16" t="n"/>
      <c r="N197" s="39">
        <f>IFERROR(IF(A197="","",INDEX('Assumptions'!$B$16:$G$18,MATCH('Assumptions'!$B$11,'Assumptions'!$A$16:$A$18,0),MATCH(M197,'Assumptions'!$B$15:$G$15,0))),"")</f>
        <v/>
      </c>
      <c r="O197" s="34">
        <f>IFERROR(IF(A197="","",IF(J197="Canceled",0,IF(I197="Actual",K197,K197*L197*N197))),"")</f>
        <v/>
      </c>
      <c r="P197" s="34">
        <f>IFERROR(IF(A197="","",IF(C197="Inflow",O197,IF(C197="Outflow",-O197,""))),"")</f>
        <v/>
      </c>
      <c r="Q197" s="16" t="n"/>
      <c r="R197" s="16" t="n"/>
      <c r="S197" s="36" t="n"/>
      <c r="T197" s="16" t="n"/>
      <c r="U197" s="3">
        <f>IF(A197="","",IF(B197="","Missing Cash Date",IF(K197&lt;=0,"Amount Must Be Positive","OK")))</f>
        <v/>
      </c>
    </row>
    <row r="198">
      <c r="A198" s="16" t="n"/>
      <c r="B198" s="3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37" t="n"/>
      <c r="L198" s="38" t="n"/>
      <c r="M198" s="16" t="n"/>
      <c r="N198" s="39">
        <f>IFERROR(IF(A198="","",INDEX('Assumptions'!$B$16:$G$18,MATCH('Assumptions'!$B$11,'Assumptions'!$A$16:$A$18,0),MATCH(M198,'Assumptions'!$B$15:$G$15,0))),"")</f>
        <v/>
      </c>
      <c r="O198" s="34">
        <f>IFERROR(IF(A198="","",IF(J198="Canceled",0,IF(I198="Actual",K198,K198*L198*N198))),"")</f>
        <v/>
      </c>
      <c r="P198" s="34">
        <f>IFERROR(IF(A198="","",IF(C198="Inflow",O198,IF(C198="Outflow",-O198,""))),"")</f>
        <v/>
      </c>
      <c r="Q198" s="16" t="n"/>
      <c r="R198" s="16" t="n"/>
      <c r="S198" s="36" t="n"/>
      <c r="T198" s="16" t="n"/>
      <c r="U198" s="3">
        <f>IF(A198="","",IF(B198="","Missing Cash Date",IF(K198&lt;=0,"Amount Must Be Positive","OK")))</f>
        <v/>
      </c>
    </row>
    <row r="199">
      <c r="A199" s="16" t="n"/>
      <c r="B199" s="3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37" t="n"/>
      <c r="L199" s="38" t="n"/>
      <c r="M199" s="16" t="n"/>
      <c r="N199" s="39">
        <f>IFERROR(IF(A199="","",INDEX('Assumptions'!$B$16:$G$18,MATCH('Assumptions'!$B$11,'Assumptions'!$A$16:$A$18,0),MATCH(M199,'Assumptions'!$B$15:$G$15,0))),"")</f>
        <v/>
      </c>
      <c r="O199" s="34">
        <f>IFERROR(IF(A199="","",IF(J199="Canceled",0,IF(I199="Actual",K199,K199*L199*N199))),"")</f>
        <v/>
      </c>
      <c r="P199" s="34">
        <f>IFERROR(IF(A199="","",IF(C199="Inflow",O199,IF(C199="Outflow",-O199,""))),"")</f>
        <v/>
      </c>
      <c r="Q199" s="16" t="n"/>
      <c r="R199" s="16" t="n"/>
      <c r="S199" s="36" t="n"/>
      <c r="T199" s="16" t="n"/>
      <c r="U199" s="3">
        <f>IF(A199="","",IF(B199="","Missing Cash Date",IF(K199&lt;=0,"Amount Must Be Positive","OK")))</f>
        <v/>
      </c>
    </row>
    <row r="200">
      <c r="A200" s="16" t="n"/>
      <c r="B200" s="3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37" t="n"/>
      <c r="L200" s="38" t="n"/>
      <c r="M200" s="16" t="n"/>
      <c r="N200" s="39">
        <f>IFERROR(IF(A200="","",INDEX('Assumptions'!$B$16:$G$18,MATCH('Assumptions'!$B$11,'Assumptions'!$A$16:$A$18,0),MATCH(M200,'Assumptions'!$B$15:$G$15,0))),"")</f>
        <v/>
      </c>
      <c r="O200" s="34">
        <f>IFERROR(IF(A200="","",IF(J200="Canceled",0,IF(I200="Actual",K200,K200*L200*N200))),"")</f>
        <v/>
      </c>
      <c r="P200" s="34">
        <f>IFERROR(IF(A200="","",IF(C200="Inflow",O200,IF(C200="Outflow",-O200,""))),"")</f>
        <v/>
      </c>
      <c r="Q200" s="16" t="n"/>
      <c r="R200" s="16" t="n"/>
      <c r="S200" s="36" t="n"/>
      <c r="T200" s="16" t="n"/>
      <c r="U200" s="3">
        <f>IF(A200="","",IF(B200="","Missing Cash Date",IF(K200&lt;=0,"Amount Must Be Positive","OK")))</f>
        <v/>
      </c>
    </row>
    <row r="201">
      <c r="A201" s="16" t="n"/>
      <c r="B201" s="3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37" t="n"/>
      <c r="L201" s="38" t="n"/>
      <c r="M201" s="16" t="n"/>
      <c r="N201" s="39">
        <f>IFERROR(IF(A201="","",INDEX('Assumptions'!$B$16:$G$18,MATCH('Assumptions'!$B$11,'Assumptions'!$A$16:$A$18,0),MATCH(M201,'Assumptions'!$B$15:$G$15,0))),"")</f>
        <v/>
      </c>
      <c r="O201" s="34">
        <f>IFERROR(IF(A201="","",IF(J201="Canceled",0,IF(I201="Actual",K201,K201*L201*N201))),"")</f>
        <v/>
      </c>
      <c r="P201" s="34">
        <f>IFERROR(IF(A201="","",IF(C201="Inflow",O201,IF(C201="Outflow",-O201,""))),"")</f>
        <v/>
      </c>
      <c r="Q201" s="16" t="n"/>
      <c r="R201" s="16" t="n"/>
      <c r="S201" s="36" t="n"/>
      <c r="T201" s="16" t="n"/>
      <c r="U201" s="3">
        <f>IF(A201="","",IF(B201="","Missing Cash Date",IF(K201&lt;=0,"Amount Must Be Positive","OK")))</f>
        <v/>
      </c>
    </row>
    <row r="202">
      <c r="A202" s="16" t="n"/>
      <c r="B202" s="3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37" t="n"/>
      <c r="L202" s="38" t="n"/>
      <c r="M202" s="16" t="n"/>
      <c r="N202" s="39">
        <f>IFERROR(IF(A202="","",INDEX('Assumptions'!$B$16:$G$18,MATCH('Assumptions'!$B$11,'Assumptions'!$A$16:$A$18,0),MATCH(M202,'Assumptions'!$B$15:$G$15,0))),"")</f>
        <v/>
      </c>
      <c r="O202" s="34">
        <f>IFERROR(IF(A202="","",IF(J202="Canceled",0,IF(I202="Actual",K202,K202*L202*N202))),"")</f>
        <v/>
      </c>
      <c r="P202" s="34">
        <f>IFERROR(IF(A202="","",IF(C202="Inflow",O202,IF(C202="Outflow",-O202,""))),"")</f>
        <v/>
      </c>
      <c r="Q202" s="16" t="n"/>
      <c r="R202" s="16" t="n"/>
      <c r="S202" s="36" t="n"/>
      <c r="T202" s="16" t="n"/>
      <c r="U202" s="3">
        <f>IF(A202="","",IF(B202="","Missing Cash Date",IF(K202&lt;=0,"Amount Must Be Positive","OK")))</f>
        <v/>
      </c>
    </row>
    <row r="203">
      <c r="A203" s="16" t="n"/>
      <c r="B203" s="3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37" t="n"/>
      <c r="L203" s="38" t="n"/>
      <c r="M203" s="16" t="n"/>
      <c r="N203" s="39">
        <f>IFERROR(IF(A203="","",INDEX('Assumptions'!$B$16:$G$18,MATCH('Assumptions'!$B$11,'Assumptions'!$A$16:$A$18,0),MATCH(M203,'Assumptions'!$B$15:$G$15,0))),"")</f>
        <v/>
      </c>
      <c r="O203" s="34">
        <f>IFERROR(IF(A203="","",IF(J203="Canceled",0,IF(I203="Actual",K203,K203*L203*N203))),"")</f>
        <v/>
      </c>
      <c r="P203" s="34">
        <f>IFERROR(IF(A203="","",IF(C203="Inflow",O203,IF(C203="Outflow",-O203,""))),"")</f>
        <v/>
      </c>
      <c r="Q203" s="16" t="n"/>
      <c r="R203" s="16" t="n"/>
      <c r="S203" s="36" t="n"/>
      <c r="T203" s="16" t="n"/>
      <c r="U203" s="3">
        <f>IF(A203="","",IF(B203="","Missing Cash Date",IF(K203&lt;=0,"Amount Must Be Positive","OK")))</f>
        <v/>
      </c>
    </row>
    <row r="204">
      <c r="A204" s="16" t="n"/>
      <c r="B204" s="3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37" t="n"/>
      <c r="L204" s="38" t="n"/>
      <c r="M204" s="16" t="n"/>
      <c r="N204" s="39">
        <f>IFERROR(IF(A204="","",INDEX('Assumptions'!$B$16:$G$18,MATCH('Assumptions'!$B$11,'Assumptions'!$A$16:$A$18,0),MATCH(M204,'Assumptions'!$B$15:$G$15,0))),"")</f>
        <v/>
      </c>
      <c r="O204" s="34">
        <f>IFERROR(IF(A204="","",IF(J204="Canceled",0,IF(I204="Actual",K204,K204*L204*N204))),"")</f>
        <v/>
      </c>
      <c r="P204" s="34">
        <f>IFERROR(IF(A204="","",IF(C204="Inflow",O204,IF(C204="Outflow",-O204,""))),"")</f>
        <v/>
      </c>
      <c r="Q204" s="16" t="n"/>
      <c r="R204" s="16" t="n"/>
      <c r="S204" s="36" t="n"/>
      <c r="T204" s="16" t="n"/>
      <c r="U204" s="3">
        <f>IF(A204="","",IF(B204="","Missing Cash Date",IF(K204&lt;=0,"Amount Must Be Positive","OK")))</f>
        <v/>
      </c>
    </row>
    <row r="205">
      <c r="A205" s="16" t="n"/>
      <c r="B205" s="3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37" t="n"/>
      <c r="L205" s="38" t="n"/>
      <c r="M205" s="16" t="n"/>
      <c r="N205" s="39">
        <f>IFERROR(IF(A205="","",INDEX('Assumptions'!$B$16:$G$18,MATCH('Assumptions'!$B$11,'Assumptions'!$A$16:$A$18,0),MATCH(M205,'Assumptions'!$B$15:$G$15,0))),"")</f>
        <v/>
      </c>
      <c r="O205" s="34">
        <f>IFERROR(IF(A205="","",IF(J205="Canceled",0,IF(I205="Actual",K205,K205*L205*N205))),"")</f>
        <v/>
      </c>
      <c r="P205" s="34">
        <f>IFERROR(IF(A205="","",IF(C205="Inflow",O205,IF(C205="Outflow",-O205,""))),"")</f>
        <v/>
      </c>
      <c r="Q205" s="16" t="n"/>
      <c r="R205" s="16" t="n"/>
      <c r="S205" s="36" t="n"/>
      <c r="T205" s="16" t="n"/>
      <c r="U205" s="3">
        <f>IF(A205="","",IF(B205="","Missing Cash Date",IF(K205&lt;=0,"Amount Must Be Positive","OK")))</f>
        <v/>
      </c>
    </row>
    <row r="206">
      <c r="A206" s="16" t="n"/>
      <c r="B206" s="3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37" t="n"/>
      <c r="L206" s="38" t="n"/>
      <c r="M206" s="16" t="n"/>
      <c r="N206" s="39">
        <f>IFERROR(IF(A206="","",INDEX('Assumptions'!$B$16:$G$18,MATCH('Assumptions'!$B$11,'Assumptions'!$A$16:$A$18,0),MATCH(M206,'Assumptions'!$B$15:$G$15,0))),"")</f>
        <v/>
      </c>
      <c r="O206" s="34">
        <f>IFERROR(IF(A206="","",IF(J206="Canceled",0,IF(I206="Actual",K206,K206*L206*N206))),"")</f>
        <v/>
      </c>
      <c r="P206" s="34">
        <f>IFERROR(IF(A206="","",IF(C206="Inflow",O206,IF(C206="Outflow",-O206,""))),"")</f>
        <v/>
      </c>
      <c r="Q206" s="16" t="n"/>
      <c r="R206" s="16" t="n"/>
      <c r="S206" s="36" t="n"/>
      <c r="T206" s="16" t="n"/>
      <c r="U206" s="3">
        <f>IF(A206="","",IF(B206="","Missing Cash Date",IF(K206&lt;=0,"Amount Must Be Positive","OK")))</f>
        <v/>
      </c>
    </row>
    <row r="207">
      <c r="A207" s="16" t="n"/>
      <c r="B207" s="3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37" t="n"/>
      <c r="L207" s="38" t="n"/>
      <c r="M207" s="16" t="n"/>
      <c r="N207" s="39">
        <f>IFERROR(IF(A207="","",INDEX('Assumptions'!$B$16:$G$18,MATCH('Assumptions'!$B$11,'Assumptions'!$A$16:$A$18,0),MATCH(M207,'Assumptions'!$B$15:$G$15,0))),"")</f>
        <v/>
      </c>
      <c r="O207" s="34">
        <f>IFERROR(IF(A207="","",IF(J207="Canceled",0,IF(I207="Actual",K207,K207*L207*N207))),"")</f>
        <v/>
      </c>
      <c r="P207" s="34">
        <f>IFERROR(IF(A207="","",IF(C207="Inflow",O207,IF(C207="Outflow",-O207,""))),"")</f>
        <v/>
      </c>
      <c r="Q207" s="16" t="n"/>
      <c r="R207" s="16" t="n"/>
      <c r="S207" s="36" t="n"/>
      <c r="T207" s="16" t="n"/>
      <c r="U207" s="3">
        <f>IF(A207="","",IF(B207="","Missing Cash Date",IF(K207&lt;=0,"Amount Must Be Positive","OK")))</f>
        <v/>
      </c>
    </row>
    <row r="208">
      <c r="A208" s="16" t="n"/>
      <c r="B208" s="3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37" t="n"/>
      <c r="L208" s="38" t="n"/>
      <c r="M208" s="16" t="n"/>
      <c r="N208" s="39">
        <f>IFERROR(IF(A208="","",INDEX('Assumptions'!$B$16:$G$18,MATCH('Assumptions'!$B$11,'Assumptions'!$A$16:$A$18,0),MATCH(M208,'Assumptions'!$B$15:$G$15,0))),"")</f>
        <v/>
      </c>
      <c r="O208" s="34">
        <f>IFERROR(IF(A208="","",IF(J208="Canceled",0,IF(I208="Actual",K208,K208*L208*N208))),"")</f>
        <v/>
      </c>
      <c r="P208" s="34">
        <f>IFERROR(IF(A208="","",IF(C208="Inflow",O208,IF(C208="Outflow",-O208,""))),"")</f>
        <v/>
      </c>
      <c r="Q208" s="16" t="n"/>
      <c r="R208" s="16" t="n"/>
      <c r="S208" s="36" t="n"/>
      <c r="T208" s="16" t="n"/>
      <c r="U208" s="3">
        <f>IF(A208="","",IF(B208="","Missing Cash Date",IF(K208&lt;=0,"Amount Must Be Positive","OK")))</f>
        <v/>
      </c>
    </row>
    <row r="209">
      <c r="A209" s="16" t="n"/>
      <c r="B209" s="3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37" t="n"/>
      <c r="L209" s="38" t="n"/>
      <c r="M209" s="16" t="n"/>
      <c r="N209" s="39">
        <f>IFERROR(IF(A209="","",INDEX('Assumptions'!$B$16:$G$18,MATCH('Assumptions'!$B$11,'Assumptions'!$A$16:$A$18,0),MATCH(M209,'Assumptions'!$B$15:$G$15,0))),"")</f>
        <v/>
      </c>
      <c r="O209" s="34">
        <f>IFERROR(IF(A209="","",IF(J209="Canceled",0,IF(I209="Actual",K209,K209*L209*N209))),"")</f>
        <v/>
      </c>
      <c r="P209" s="34">
        <f>IFERROR(IF(A209="","",IF(C209="Inflow",O209,IF(C209="Outflow",-O209,""))),"")</f>
        <v/>
      </c>
      <c r="Q209" s="16" t="n"/>
      <c r="R209" s="16" t="n"/>
      <c r="S209" s="36" t="n"/>
      <c r="T209" s="16" t="n"/>
      <c r="U209" s="3">
        <f>IF(A209="","",IF(B209="","Missing Cash Date",IF(K209&lt;=0,"Amount Must Be Positive","OK")))</f>
        <v/>
      </c>
    </row>
    <row r="210">
      <c r="A210" s="16" t="n"/>
      <c r="B210" s="3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37" t="n"/>
      <c r="L210" s="38" t="n"/>
      <c r="M210" s="16" t="n"/>
      <c r="N210" s="39">
        <f>IFERROR(IF(A210="","",INDEX('Assumptions'!$B$16:$G$18,MATCH('Assumptions'!$B$11,'Assumptions'!$A$16:$A$18,0),MATCH(M210,'Assumptions'!$B$15:$G$15,0))),"")</f>
        <v/>
      </c>
      <c r="O210" s="34">
        <f>IFERROR(IF(A210="","",IF(J210="Canceled",0,IF(I210="Actual",K210,K210*L210*N210))),"")</f>
        <v/>
      </c>
      <c r="P210" s="34">
        <f>IFERROR(IF(A210="","",IF(C210="Inflow",O210,IF(C210="Outflow",-O210,""))),"")</f>
        <v/>
      </c>
      <c r="Q210" s="16" t="n"/>
      <c r="R210" s="16" t="n"/>
      <c r="S210" s="36" t="n"/>
      <c r="T210" s="16" t="n"/>
      <c r="U210" s="3">
        <f>IF(A210="","",IF(B210="","Missing Cash Date",IF(K210&lt;=0,"Amount Must Be Positive","OK")))</f>
        <v/>
      </c>
    </row>
    <row r="211">
      <c r="A211" s="16" t="n"/>
      <c r="B211" s="3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37" t="n"/>
      <c r="L211" s="38" t="n"/>
      <c r="M211" s="16" t="n"/>
      <c r="N211" s="39">
        <f>IFERROR(IF(A211="","",INDEX('Assumptions'!$B$16:$G$18,MATCH('Assumptions'!$B$11,'Assumptions'!$A$16:$A$18,0),MATCH(M211,'Assumptions'!$B$15:$G$15,0))),"")</f>
        <v/>
      </c>
      <c r="O211" s="34">
        <f>IFERROR(IF(A211="","",IF(J211="Canceled",0,IF(I211="Actual",K211,K211*L211*N211))),"")</f>
        <v/>
      </c>
      <c r="P211" s="34">
        <f>IFERROR(IF(A211="","",IF(C211="Inflow",O211,IF(C211="Outflow",-O211,""))),"")</f>
        <v/>
      </c>
      <c r="Q211" s="16" t="n"/>
      <c r="R211" s="16" t="n"/>
      <c r="S211" s="36" t="n"/>
      <c r="T211" s="16" t="n"/>
      <c r="U211" s="3">
        <f>IF(A211="","",IF(B211="","Missing Cash Date",IF(K211&lt;=0,"Amount Must Be Positive","OK")))</f>
        <v/>
      </c>
    </row>
    <row r="212">
      <c r="A212" s="16" t="n"/>
      <c r="B212" s="3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37" t="n"/>
      <c r="L212" s="38" t="n"/>
      <c r="M212" s="16" t="n"/>
      <c r="N212" s="39">
        <f>IFERROR(IF(A212="","",INDEX('Assumptions'!$B$16:$G$18,MATCH('Assumptions'!$B$11,'Assumptions'!$A$16:$A$18,0),MATCH(M212,'Assumptions'!$B$15:$G$15,0))),"")</f>
        <v/>
      </c>
      <c r="O212" s="34">
        <f>IFERROR(IF(A212="","",IF(J212="Canceled",0,IF(I212="Actual",K212,K212*L212*N212))),"")</f>
        <v/>
      </c>
      <c r="P212" s="34">
        <f>IFERROR(IF(A212="","",IF(C212="Inflow",O212,IF(C212="Outflow",-O212,""))),"")</f>
        <v/>
      </c>
      <c r="Q212" s="16" t="n"/>
      <c r="R212" s="16" t="n"/>
      <c r="S212" s="36" t="n"/>
      <c r="T212" s="16" t="n"/>
      <c r="U212" s="3">
        <f>IF(A212="","",IF(B212="","Missing Cash Date",IF(K212&lt;=0,"Amount Must Be Positive","OK")))</f>
        <v/>
      </c>
    </row>
    <row r="213">
      <c r="A213" s="16" t="n"/>
      <c r="B213" s="3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37" t="n"/>
      <c r="L213" s="38" t="n"/>
      <c r="M213" s="16" t="n"/>
      <c r="N213" s="39">
        <f>IFERROR(IF(A213="","",INDEX('Assumptions'!$B$16:$G$18,MATCH('Assumptions'!$B$11,'Assumptions'!$A$16:$A$18,0),MATCH(M213,'Assumptions'!$B$15:$G$15,0))),"")</f>
        <v/>
      </c>
      <c r="O213" s="34">
        <f>IFERROR(IF(A213="","",IF(J213="Canceled",0,IF(I213="Actual",K213,K213*L213*N213))),"")</f>
        <v/>
      </c>
      <c r="P213" s="34">
        <f>IFERROR(IF(A213="","",IF(C213="Inflow",O213,IF(C213="Outflow",-O213,""))),"")</f>
        <v/>
      </c>
      <c r="Q213" s="16" t="n"/>
      <c r="R213" s="16" t="n"/>
      <c r="S213" s="36" t="n"/>
      <c r="T213" s="16" t="n"/>
      <c r="U213" s="3">
        <f>IF(A213="","",IF(B213="","Missing Cash Date",IF(K213&lt;=0,"Amount Must Be Positive","OK")))</f>
        <v/>
      </c>
    </row>
    <row r="214">
      <c r="A214" s="16" t="n"/>
      <c r="B214" s="3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37" t="n"/>
      <c r="L214" s="38" t="n"/>
      <c r="M214" s="16" t="n"/>
      <c r="N214" s="39">
        <f>IFERROR(IF(A214="","",INDEX('Assumptions'!$B$16:$G$18,MATCH('Assumptions'!$B$11,'Assumptions'!$A$16:$A$18,0),MATCH(M214,'Assumptions'!$B$15:$G$15,0))),"")</f>
        <v/>
      </c>
      <c r="O214" s="34">
        <f>IFERROR(IF(A214="","",IF(J214="Canceled",0,IF(I214="Actual",K214,K214*L214*N214))),"")</f>
        <v/>
      </c>
      <c r="P214" s="34">
        <f>IFERROR(IF(A214="","",IF(C214="Inflow",O214,IF(C214="Outflow",-O214,""))),"")</f>
        <v/>
      </c>
      <c r="Q214" s="16" t="n"/>
      <c r="R214" s="16" t="n"/>
      <c r="S214" s="36" t="n"/>
      <c r="T214" s="16" t="n"/>
      <c r="U214" s="3">
        <f>IF(A214="","",IF(B214="","Missing Cash Date",IF(K214&lt;=0,"Amount Must Be Positive","OK")))</f>
        <v/>
      </c>
    </row>
    <row r="215">
      <c r="A215" s="16" t="n"/>
      <c r="B215" s="3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37" t="n"/>
      <c r="L215" s="38" t="n"/>
      <c r="M215" s="16" t="n"/>
      <c r="N215" s="39">
        <f>IFERROR(IF(A215="","",INDEX('Assumptions'!$B$16:$G$18,MATCH('Assumptions'!$B$11,'Assumptions'!$A$16:$A$18,0),MATCH(M215,'Assumptions'!$B$15:$G$15,0))),"")</f>
        <v/>
      </c>
      <c r="O215" s="34">
        <f>IFERROR(IF(A215="","",IF(J215="Canceled",0,IF(I215="Actual",K215,K215*L215*N215))),"")</f>
        <v/>
      </c>
      <c r="P215" s="34">
        <f>IFERROR(IF(A215="","",IF(C215="Inflow",O215,IF(C215="Outflow",-O215,""))),"")</f>
        <v/>
      </c>
      <c r="Q215" s="16" t="n"/>
      <c r="R215" s="16" t="n"/>
      <c r="S215" s="36" t="n"/>
      <c r="T215" s="16" t="n"/>
      <c r="U215" s="3">
        <f>IF(A215="","",IF(B215="","Missing Cash Date",IF(K215&lt;=0,"Amount Must Be Positive","OK")))</f>
        <v/>
      </c>
    </row>
    <row r="216">
      <c r="A216" s="16" t="n"/>
      <c r="B216" s="3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37" t="n"/>
      <c r="L216" s="38" t="n"/>
      <c r="M216" s="16" t="n"/>
      <c r="N216" s="39">
        <f>IFERROR(IF(A216="","",INDEX('Assumptions'!$B$16:$G$18,MATCH('Assumptions'!$B$11,'Assumptions'!$A$16:$A$18,0),MATCH(M216,'Assumptions'!$B$15:$G$15,0))),"")</f>
        <v/>
      </c>
      <c r="O216" s="34">
        <f>IFERROR(IF(A216="","",IF(J216="Canceled",0,IF(I216="Actual",K216,K216*L216*N216))),"")</f>
        <v/>
      </c>
      <c r="P216" s="34">
        <f>IFERROR(IF(A216="","",IF(C216="Inflow",O216,IF(C216="Outflow",-O216,""))),"")</f>
        <v/>
      </c>
      <c r="Q216" s="16" t="n"/>
      <c r="R216" s="16" t="n"/>
      <c r="S216" s="36" t="n"/>
      <c r="T216" s="16" t="n"/>
      <c r="U216" s="3">
        <f>IF(A216="","",IF(B216="","Missing Cash Date",IF(K216&lt;=0,"Amount Must Be Positive","OK")))</f>
        <v/>
      </c>
    </row>
    <row r="217">
      <c r="A217" s="16" t="n"/>
      <c r="B217" s="3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37" t="n"/>
      <c r="L217" s="38" t="n"/>
      <c r="M217" s="16" t="n"/>
      <c r="N217" s="39">
        <f>IFERROR(IF(A217="","",INDEX('Assumptions'!$B$16:$G$18,MATCH('Assumptions'!$B$11,'Assumptions'!$A$16:$A$18,0),MATCH(M217,'Assumptions'!$B$15:$G$15,0))),"")</f>
        <v/>
      </c>
      <c r="O217" s="34">
        <f>IFERROR(IF(A217="","",IF(J217="Canceled",0,IF(I217="Actual",K217,K217*L217*N217))),"")</f>
        <v/>
      </c>
      <c r="P217" s="34">
        <f>IFERROR(IF(A217="","",IF(C217="Inflow",O217,IF(C217="Outflow",-O217,""))),"")</f>
        <v/>
      </c>
      <c r="Q217" s="16" t="n"/>
      <c r="R217" s="16" t="n"/>
      <c r="S217" s="36" t="n"/>
      <c r="T217" s="16" t="n"/>
      <c r="U217" s="3">
        <f>IF(A217="","",IF(B217="","Missing Cash Date",IF(K217&lt;=0,"Amount Must Be Positive","OK")))</f>
        <v/>
      </c>
    </row>
    <row r="218">
      <c r="A218" s="16" t="n"/>
      <c r="B218" s="3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37" t="n"/>
      <c r="L218" s="38" t="n"/>
      <c r="M218" s="16" t="n"/>
      <c r="N218" s="39">
        <f>IFERROR(IF(A218="","",INDEX('Assumptions'!$B$16:$G$18,MATCH('Assumptions'!$B$11,'Assumptions'!$A$16:$A$18,0),MATCH(M218,'Assumptions'!$B$15:$G$15,0))),"")</f>
        <v/>
      </c>
      <c r="O218" s="34">
        <f>IFERROR(IF(A218="","",IF(J218="Canceled",0,IF(I218="Actual",K218,K218*L218*N218))),"")</f>
        <v/>
      </c>
      <c r="P218" s="34">
        <f>IFERROR(IF(A218="","",IF(C218="Inflow",O218,IF(C218="Outflow",-O218,""))),"")</f>
        <v/>
      </c>
      <c r="Q218" s="16" t="n"/>
      <c r="R218" s="16" t="n"/>
      <c r="S218" s="36" t="n"/>
      <c r="T218" s="16" t="n"/>
      <c r="U218" s="3">
        <f>IF(A218="","",IF(B218="","Missing Cash Date",IF(K218&lt;=0,"Amount Must Be Positive","OK")))</f>
        <v/>
      </c>
    </row>
    <row r="219">
      <c r="A219" s="16" t="n"/>
      <c r="B219" s="3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37" t="n"/>
      <c r="L219" s="38" t="n"/>
      <c r="M219" s="16" t="n"/>
      <c r="N219" s="39">
        <f>IFERROR(IF(A219="","",INDEX('Assumptions'!$B$16:$G$18,MATCH('Assumptions'!$B$11,'Assumptions'!$A$16:$A$18,0),MATCH(M219,'Assumptions'!$B$15:$G$15,0))),"")</f>
        <v/>
      </c>
      <c r="O219" s="34">
        <f>IFERROR(IF(A219="","",IF(J219="Canceled",0,IF(I219="Actual",K219,K219*L219*N219))),"")</f>
        <v/>
      </c>
      <c r="P219" s="34">
        <f>IFERROR(IF(A219="","",IF(C219="Inflow",O219,IF(C219="Outflow",-O219,""))),"")</f>
        <v/>
      </c>
      <c r="Q219" s="16" t="n"/>
      <c r="R219" s="16" t="n"/>
      <c r="S219" s="36" t="n"/>
      <c r="T219" s="16" t="n"/>
      <c r="U219" s="3">
        <f>IF(A219="","",IF(B219="","Missing Cash Date",IF(K219&lt;=0,"Amount Must Be Positive","OK")))</f>
        <v/>
      </c>
    </row>
    <row r="220">
      <c r="A220" s="16" t="n"/>
      <c r="B220" s="3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37" t="n"/>
      <c r="L220" s="38" t="n"/>
      <c r="M220" s="16" t="n"/>
      <c r="N220" s="39">
        <f>IFERROR(IF(A220="","",INDEX('Assumptions'!$B$16:$G$18,MATCH('Assumptions'!$B$11,'Assumptions'!$A$16:$A$18,0),MATCH(M220,'Assumptions'!$B$15:$G$15,0))),"")</f>
        <v/>
      </c>
      <c r="O220" s="34">
        <f>IFERROR(IF(A220="","",IF(J220="Canceled",0,IF(I220="Actual",K220,K220*L220*N220))),"")</f>
        <v/>
      </c>
      <c r="P220" s="34">
        <f>IFERROR(IF(A220="","",IF(C220="Inflow",O220,IF(C220="Outflow",-O220,""))),"")</f>
        <v/>
      </c>
      <c r="Q220" s="16" t="n"/>
      <c r="R220" s="16" t="n"/>
      <c r="S220" s="36" t="n"/>
      <c r="T220" s="16" t="n"/>
      <c r="U220" s="3">
        <f>IF(A220="","",IF(B220="","Missing Cash Date",IF(K220&lt;=0,"Amount Must Be Positive","OK")))</f>
        <v/>
      </c>
    </row>
    <row r="221">
      <c r="A221" s="16" t="n"/>
      <c r="B221" s="3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37" t="n"/>
      <c r="L221" s="38" t="n"/>
      <c r="M221" s="16" t="n"/>
      <c r="N221" s="39">
        <f>IFERROR(IF(A221="","",INDEX('Assumptions'!$B$16:$G$18,MATCH('Assumptions'!$B$11,'Assumptions'!$A$16:$A$18,0),MATCH(M221,'Assumptions'!$B$15:$G$15,0))),"")</f>
        <v/>
      </c>
      <c r="O221" s="34">
        <f>IFERROR(IF(A221="","",IF(J221="Canceled",0,IF(I221="Actual",K221,K221*L221*N221))),"")</f>
        <v/>
      </c>
      <c r="P221" s="34">
        <f>IFERROR(IF(A221="","",IF(C221="Inflow",O221,IF(C221="Outflow",-O221,""))),"")</f>
        <v/>
      </c>
      <c r="Q221" s="16" t="n"/>
      <c r="R221" s="16" t="n"/>
      <c r="S221" s="36" t="n"/>
      <c r="T221" s="16" t="n"/>
      <c r="U221" s="3">
        <f>IF(A221="","",IF(B221="","Missing Cash Date",IF(K221&lt;=0,"Amount Must Be Positive","OK")))</f>
        <v/>
      </c>
    </row>
    <row r="222">
      <c r="A222" s="16" t="n"/>
      <c r="B222" s="3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37" t="n"/>
      <c r="L222" s="38" t="n"/>
      <c r="M222" s="16" t="n"/>
      <c r="N222" s="39">
        <f>IFERROR(IF(A222="","",INDEX('Assumptions'!$B$16:$G$18,MATCH('Assumptions'!$B$11,'Assumptions'!$A$16:$A$18,0),MATCH(M222,'Assumptions'!$B$15:$G$15,0))),"")</f>
        <v/>
      </c>
      <c r="O222" s="34">
        <f>IFERROR(IF(A222="","",IF(J222="Canceled",0,IF(I222="Actual",K222,K222*L222*N222))),"")</f>
        <v/>
      </c>
      <c r="P222" s="34">
        <f>IFERROR(IF(A222="","",IF(C222="Inflow",O222,IF(C222="Outflow",-O222,""))),"")</f>
        <v/>
      </c>
      <c r="Q222" s="16" t="n"/>
      <c r="R222" s="16" t="n"/>
      <c r="S222" s="36" t="n"/>
      <c r="T222" s="16" t="n"/>
      <c r="U222" s="3">
        <f>IF(A222="","",IF(B222="","Missing Cash Date",IF(K222&lt;=0,"Amount Must Be Positive","OK")))</f>
        <v/>
      </c>
    </row>
    <row r="223">
      <c r="A223" s="16" t="n"/>
      <c r="B223" s="3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37" t="n"/>
      <c r="L223" s="38" t="n"/>
      <c r="M223" s="16" t="n"/>
      <c r="N223" s="39">
        <f>IFERROR(IF(A223="","",INDEX('Assumptions'!$B$16:$G$18,MATCH('Assumptions'!$B$11,'Assumptions'!$A$16:$A$18,0),MATCH(M223,'Assumptions'!$B$15:$G$15,0))),"")</f>
        <v/>
      </c>
      <c r="O223" s="34">
        <f>IFERROR(IF(A223="","",IF(J223="Canceled",0,IF(I223="Actual",K223,K223*L223*N223))),"")</f>
        <v/>
      </c>
      <c r="P223" s="34">
        <f>IFERROR(IF(A223="","",IF(C223="Inflow",O223,IF(C223="Outflow",-O223,""))),"")</f>
        <v/>
      </c>
      <c r="Q223" s="16" t="n"/>
      <c r="R223" s="16" t="n"/>
      <c r="S223" s="36" t="n"/>
      <c r="T223" s="16" t="n"/>
      <c r="U223" s="3">
        <f>IF(A223="","",IF(B223="","Missing Cash Date",IF(K223&lt;=0,"Amount Must Be Positive","OK")))</f>
        <v/>
      </c>
    </row>
    <row r="224">
      <c r="A224" s="16" t="n"/>
      <c r="B224" s="3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37" t="n"/>
      <c r="L224" s="38" t="n"/>
      <c r="M224" s="16" t="n"/>
      <c r="N224" s="39">
        <f>IFERROR(IF(A224="","",INDEX('Assumptions'!$B$16:$G$18,MATCH('Assumptions'!$B$11,'Assumptions'!$A$16:$A$18,0),MATCH(M224,'Assumptions'!$B$15:$G$15,0))),"")</f>
        <v/>
      </c>
      <c r="O224" s="34">
        <f>IFERROR(IF(A224="","",IF(J224="Canceled",0,IF(I224="Actual",K224,K224*L224*N224))),"")</f>
        <v/>
      </c>
      <c r="P224" s="34">
        <f>IFERROR(IF(A224="","",IF(C224="Inflow",O224,IF(C224="Outflow",-O224,""))),"")</f>
        <v/>
      </c>
      <c r="Q224" s="16" t="n"/>
      <c r="R224" s="16" t="n"/>
      <c r="S224" s="36" t="n"/>
      <c r="T224" s="16" t="n"/>
      <c r="U224" s="3">
        <f>IF(A224="","",IF(B224="","Missing Cash Date",IF(K224&lt;=0,"Amount Must Be Positive","OK")))</f>
        <v/>
      </c>
    </row>
    <row r="225">
      <c r="A225" s="16" t="n"/>
      <c r="B225" s="3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37" t="n"/>
      <c r="L225" s="38" t="n"/>
      <c r="M225" s="16" t="n"/>
      <c r="N225" s="39">
        <f>IFERROR(IF(A225="","",INDEX('Assumptions'!$B$16:$G$18,MATCH('Assumptions'!$B$11,'Assumptions'!$A$16:$A$18,0),MATCH(M225,'Assumptions'!$B$15:$G$15,0))),"")</f>
        <v/>
      </c>
      <c r="O225" s="34">
        <f>IFERROR(IF(A225="","",IF(J225="Canceled",0,IF(I225="Actual",K225,K225*L225*N225))),"")</f>
        <v/>
      </c>
      <c r="P225" s="34">
        <f>IFERROR(IF(A225="","",IF(C225="Inflow",O225,IF(C225="Outflow",-O225,""))),"")</f>
        <v/>
      </c>
      <c r="Q225" s="16" t="n"/>
      <c r="R225" s="16" t="n"/>
      <c r="S225" s="36" t="n"/>
      <c r="T225" s="16" t="n"/>
      <c r="U225" s="3">
        <f>IF(A225="","",IF(B225="","Missing Cash Date",IF(K225&lt;=0,"Amount Must Be Positive","OK")))</f>
        <v/>
      </c>
    </row>
    <row r="226">
      <c r="A226" s="16" t="n"/>
      <c r="B226" s="3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37" t="n"/>
      <c r="L226" s="38" t="n"/>
      <c r="M226" s="16" t="n"/>
      <c r="N226" s="39">
        <f>IFERROR(IF(A226="","",INDEX('Assumptions'!$B$16:$G$18,MATCH('Assumptions'!$B$11,'Assumptions'!$A$16:$A$18,0),MATCH(M226,'Assumptions'!$B$15:$G$15,0))),"")</f>
        <v/>
      </c>
      <c r="O226" s="34">
        <f>IFERROR(IF(A226="","",IF(J226="Canceled",0,IF(I226="Actual",K226,K226*L226*N226))),"")</f>
        <v/>
      </c>
      <c r="P226" s="34">
        <f>IFERROR(IF(A226="","",IF(C226="Inflow",O226,IF(C226="Outflow",-O226,""))),"")</f>
        <v/>
      </c>
      <c r="Q226" s="16" t="n"/>
      <c r="R226" s="16" t="n"/>
      <c r="S226" s="36" t="n"/>
      <c r="T226" s="16" t="n"/>
      <c r="U226" s="3">
        <f>IF(A226="","",IF(B226="","Missing Cash Date",IF(K226&lt;=0,"Amount Must Be Positive","OK")))</f>
        <v/>
      </c>
    </row>
    <row r="227">
      <c r="A227" s="16" t="n"/>
      <c r="B227" s="3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37" t="n"/>
      <c r="L227" s="38" t="n"/>
      <c r="M227" s="16" t="n"/>
      <c r="N227" s="39">
        <f>IFERROR(IF(A227="","",INDEX('Assumptions'!$B$16:$G$18,MATCH('Assumptions'!$B$11,'Assumptions'!$A$16:$A$18,0),MATCH(M227,'Assumptions'!$B$15:$G$15,0))),"")</f>
        <v/>
      </c>
      <c r="O227" s="34">
        <f>IFERROR(IF(A227="","",IF(J227="Canceled",0,IF(I227="Actual",K227,K227*L227*N227))),"")</f>
        <v/>
      </c>
      <c r="P227" s="34">
        <f>IFERROR(IF(A227="","",IF(C227="Inflow",O227,IF(C227="Outflow",-O227,""))),"")</f>
        <v/>
      </c>
      <c r="Q227" s="16" t="n"/>
      <c r="R227" s="16" t="n"/>
      <c r="S227" s="36" t="n"/>
      <c r="T227" s="16" t="n"/>
      <c r="U227" s="3">
        <f>IF(A227="","",IF(B227="","Missing Cash Date",IF(K227&lt;=0,"Amount Must Be Positive","OK")))</f>
        <v/>
      </c>
    </row>
    <row r="228">
      <c r="A228" s="16" t="n"/>
      <c r="B228" s="3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37" t="n"/>
      <c r="L228" s="38" t="n"/>
      <c r="M228" s="16" t="n"/>
      <c r="N228" s="39">
        <f>IFERROR(IF(A228="","",INDEX('Assumptions'!$B$16:$G$18,MATCH('Assumptions'!$B$11,'Assumptions'!$A$16:$A$18,0),MATCH(M228,'Assumptions'!$B$15:$G$15,0))),"")</f>
        <v/>
      </c>
      <c r="O228" s="34">
        <f>IFERROR(IF(A228="","",IF(J228="Canceled",0,IF(I228="Actual",K228,K228*L228*N228))),"")</f>
        <v/>
      </c>
      <c r="P228" s="34">
        <f>IFERROR(IF(A228="","",IF(C228="Inflow",O228,IF(C228="Outflow",-O228,""))),"")</f>
        <v/>
      </c>
      <c r="Q228" s="16" t="n"/>
      <c r="R228" s="16" t="n"/>
      <c r="S228" s="36" t="n"/>
      <c r="T228" s="16" t="n"/>
      <c r="U228" s="3">
        <f>IF(A228="","",IF(B228="","Missing Cash Date",IF(K228&lt;=0,"Amount Must Be Positive","OK")))</f>
        <v/>
      </c>
    </row>
    <row r="229">
      <c r="A229" s="16" t="n"/>
      <c r="B229" s="3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37" t="n"/>
      <c r="L229" s="38" t="n"/>
      <c r="M229" s="16" t="n"/>
      <c r="N229" s="39">
        <f>IFERROR(IF(A229="","",INDEX('Assumptions'!$B$16:$G$18,MATCH('Assumptions'!$B$11,'Assumptions'!$A$16:$A$18,0),MATCH(M229,'Assumptions'!$B$15:$G$15,0))),"")</f>
        <v/>
      </c>
      <c r="O229" s="34">
        <f>IFERROR(IF(A229="","",IF(J229="Canceled",0,IF(I229="Actual",K229,K229*L229*N229))),"")</f>
        <v/>
      </c>
      <c r="P229" s="34">
        <f>IFERROR(IF(A229="","",IF(C229="Inflow",O229,IF(C229="Outflow",-O229,""))),"")</f>
        <v/>
      </c>
      <c r="Q229" s="16" t="n"/>
      <c r="R229" s="16" t="n"/>
      <c r="S229" s="36" t="n"/>
      <c r="T229" s="16" t="n"/>
      <c r="U229" s="3">
        <f>IF(A229="","",IF(B229="","Missing Cash Date",IF(K229&lt;=0,"Amount Must Be Positive","OK")))</f>
        <v/>
      </c>
    </row>
    <row r="230">
      <c r="A230" s="16" t="n"/>
      <c r="B230" s="3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37" t="n"/>
      <c r="L230" s="38" t="n"/>
      <c r="M230" s="16" t="n"/>
      <c r="N230" s="39">
        <f>IFERROR(IF(A230="","",INDEX('Assumptions'!$B$16:$G$18,MATCH('Assumptions'!$B$11,'Assumptions'!$A$16:$A$18,0),MATCH(M230,'Assumptions'!$B$15:$G$15,0))),"")</f>
        <v/>
      </c>
      <c r="O230" s="34">
        <f>IFERROR(IF(A230="","",IF(J230="Canceled",0,IF(I230="Actual",K230,K230*L230*N230))),"")</f>
        <v/>
      </c>
      <c r="P230" s="34">
        <f>IFERROR(IF(A230="","",IF(C230="Inflow",O230,IF(C230="Outflow",-O230,""))),"")</f>
        <v/>
      </c>
      <c r="Q230" s="16" t="n"/>
      <c r="R230" s="16" t="n"/>
      <c r="S230" s="36" t="n"/>
      <c r="T230" s="16" t="n"/>
      <c r="U230" s="3">
        <f>IF(A230="","",IF(B230="","Missing Cash Date",IF(K230&lt;=0,"Amount Must Be Positive","OK")))</f>
        <v/>
      </c>
    </row>
    <row r="231">
      <c r="A231" s="16" t="n"/>
      <c r="B231" s="3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37" t="n"/>
      <c r="L231" s="38" t="n"/>
      <c r="M231" s="16" t="n"/>
      <c r="N231" s="39">
        <f>IFERROR(IF(A231="","",INDEX('Assumptions'!$B$16:$G$18,MATCH('Assumptions'!$B$11,'Assumptions'!$A$16:$A$18,0),MATCH(M231,'Assumptions'!$B$15:$G$15,0))),"")</f>
        <v/>
      </c>
      <c r="O231" s="34">
        <f>IFERROR(IF(A231="","",IF(J231="Canceled",0,IF(I231="Actual",K231,K231*L231*N231))),"")</f>
        <v/>
      </c>
      <c r="P231" s="34">
        <f>IFERROR(IF(A231="","",IF(C231="Inflow",O231,IF(C231="Outflow",-O231,""))),"")</f>
        <v/>
      </c>
      <c r="Q231" s="16" t="n"/>
      <c r="R231" s="16" t="n"/>
      <c r="S231" s="36" t="n"/>
      <c r="T231" s="16" t="n"/>
      <c r="U231" s="3">
        <f>IF(A231="","",IF(B231="","Missing Cash Date",IF(K231&lt;=0,"Amount Must Be Positive","OK")))</f>
        <v/>
      </c>
    </row>
    <row r="232">
      <c r="A232" s="16" t="n"/>
      <c r="B232" s="3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37" t="n"/>
      <c r="L232" s="38" t="n"/>
      <c r="M232" s="16" t="n"/>
      <c r="N232" s="39">
        <f>IFERROR(IF(A232="","",INDEX('Assumptions'!$B$16:$G$18,MATCH('Assumptions'!$B$11,'Assumptions'!$A$16:$A$18,0),MATCH(M232,'Assumptions'!$B$15:$G$15,0))),"")</f>
        <v/>
      </c>
      <c r="O232" s="34">
        <f>IFERROR(IF(A232="","",IF(J232="Canceled",0,IF(I232="Actual",K232,K232*L232*N232))),"")</f>
        <v/>
      </c>
      <c r="P232" s="34">
        <f>IFERROR(IF(A232="","",IF(C232="Inflow",O232,IF(C232="Outflow",-O232,""))),"")</f>
        <v/>
      </c>
      <c r="Q232" s="16" t="n"/>
      <c r="R232" s="16" t="n"/>
      <c r="S232" s="36" t="n"/>
      <c r="T232" s="16" t="n"/>
      <c r="U232" s="3">
        <f>IF(A232="","",IF(B232="","Missing Cash Date",IF(K232&lt;=0,"Amount Must Be Positive","OK")))</f>
        <v/>
      </c>
    </row>
    <row r="233">
      <c r="A233" s="16" t="n"/>
      <c r="B233" s="3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37" t="n"/>
      <c r="L233" s="38" t="n"/>
      <c r="M233" s="16" t="n"/>
      <c r="N233" s="39">
        <f>IFERROR(IF(A233="","",INDEX('Assumptions'!$B$16:$G$18,MATCH('Assumptions'!$B$11,'Assumptions'!$A$16:$A$18,0),MATCH(M233,'Assumptions'!$B$15:$G$15,0))),"")</f>
        <v/>
      </c>
      <c r="O233" s="34">
        <f>IFERROR(IF(A233="","",IF(J233="Canceled",0,IF(I233="Actual",K233,K233*L233*N233))),"")</f>
        <v/>
      </c>
      <c r="P233" s="34">
        <f>IFERROR(IF(A233="","",IF(C233="Inflow",O233,IF(C233="Outflow",-O233,""))),"")</f>
        <v/>
      </c>
      <c r="Q233" s="16" t="n"/>
      <c r="R233" s="16" t="n"/>
      <c r="S233" s="36" t="n"/>
      <c r="T233" s="16" t="n"/>
      <c r="U233" s="3">
        <f>IF(A233="","",IF(B233="","Missing Cash Date",IF(K233&lt;=0,"Amount Must Be Positive","OK")))</f>
        <v/>
      </c>
    </row>
    <row r="234">
      <c r="A234" s="16" t="n"/>
      <c r="B234" s="3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37" t="n"/>
      <c r="L234" s="38" t="n"/>
      <c r="M234" s="16" t="n"/>
      <c r="N234" s="39">
        <f>IFERROR(IF(A234="","",INDEX('Assumptions'!$B$16:$G$18,MATCH('Assumptions'!$B$11,'Assumptions'!$A$16:$A$18,0),MATCH(M234,'Assumptions'!$B$15:$G$15,0))),"")</f>
        <v/>
      </c>
      <c r="O234" s="34">
        <f>IFERROR(IF(A234="","",IF(J234="Canceled",0,IF(I234="Actual",K234,K234*L234*N234))),"")</f>
        <v/>
      </c>
      <c r="P234" s="34">
        <f>IFERROR(IF(A234="","",IF(C234="Inflow",O234,IF(C234="Outflow",-O234,""))),"")</f>
        <v/>
      </c>
      <c r="Q234" s="16" t="n"/>
      <c r="R234" s="16" t="n"/>
      <c r="S234" s="36" t="n"/>
      <c r="T234" s="16" t="n"/>
      <c r="U234" s="3">
        <f>IF(A234="","",IF(B234="","Missing Cash Date",IF(K234&lt;=0,"Amount Must Be Positive","OK")))</f>
        <v/>
      </c>
    </row>
    <row r="235">
      <c r="A235" s="16" t="n"/>
      <c r="B235" s="3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37" t="n"/>
      <c r="L235" s="38" t="n"/>
      <c r="M235" s="16" t="n"/>
      <c r="N235" s="39">
        <f>IFERROR(IF(A235="","",INDEX('Assumptions'!$B$16:$G$18,MATCH('Assumptions'!$B$11,'Assumptions'!$A$16:$A$18,0),MATCH(M235,'Assumptions'!$B$15:$G$15,0))),"")</f>
        <v/>
      </c>
      <c r="O235" s="34">
        <f>IFERROR(IF(A235="","",IF(J235="Canceled",0,IF(I235="Actual",K235,K235*L235*N235))),"")</f>
        <v/>
      </c>
      <c r="P235" s="34">
        <f>IFERROR(IF(A235="","",IF(C235="Inflow",O235,IF(C235="Outflow",-O235,""))),"")</f>
        <v/>
      </c>
      <c r="Q235" s="16" t="n"/>
      <c r="R235" s="16" t="n"/>
      <c r="S235" s="36" t="n"/>
      <c r="T235" s="16" t="n"/>
      <c r="U235" s="3">
        <f>IF(A235="","",IF(B235="","Missing Cash Date",IF(K235&lt;=0,"Amount Must Be Positive","OK")))</f>
        <v/>
      </c>
    </row>
    <row r="236">
      <c r="A236" s="16" t="n"/>
      <c r="B236" s="3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37" t="n"/>
      <c r="L236" s="38" t="n"/>
      <c r="M236" s="16" t="n"/>
      <c r="N236" s="39">
        <f>IFERROR(IF(A236="","",INDEX('Assumptions'!$B$16:$G$18,MATCH('Assumptions'!$B$11,'Assumptions'!$A$16:$A$18,0),MATCH(M236,'Assumptions'!$B$15:$G$15,0))),"")</f>
        <v/>
      </c>
      <c r="O236" s="34">
        <f>IFERROR(IF(A236="","",IF(J236="Canceled",0,IF(I236="Actual",K236,K236*L236*N236))),"")</f>
        <v/>
      </c>
      <c r="P236" s="34">
        <f>IFERROR(IF(A236="","",IF(C236="Inflow",O236,IF(C236="Outflow",-O236,""))),"")</f>
        <v/>
      </c>
      <c r="Q236" s="16" t="n"/>
      <c r="R236" s="16" t="n"/>
      <c r="S236" s="36" t="n"/>
      <c r="T236" s="16" t="n"/>
      <c r="U236" s="3">
        <f>IF(A236="","",IF(B236="","Missing Cash Date",IF(K236&lt;=0,"Amount Must Be Positive","OK")))</f>
        <v/>
      </c>
    </row>
    <row r="237">
      <c r="A237" s="16" t="n"/>
      <c r="B237" s="3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37" t="n"/>
      <c r="L237" s="38" t="n"/>
      <c r="M237" s="16" t="n"/>
      <c r="N237" s="39">
        <f>IFERROR(IF(A237="","",INDEX('Assumptions'!$B$16:$G$18,MATCH('Assumptions'!$B$11,'Assumptions'!$A$16:$A$18,0),MATCH(M237,'Assumptions'!$B$15:$G$15,0))),"")</f>
        <v/>
      </c>
      <c r="O237" s="34">
        <f>IFERROR(IF(A237="","",IF(J237="Canceled",0,IF(I237="Actual",K237,K237*L237*N237))),"")</f>
        <v/>
      </c>
      <c r="P237" s="34">
        <f>IFERROR(IF(A237="","",IF(C237="Inflow",O237,IF(C237="Outflow",-O237,""))),"")</f>
        <v/>
      </c>
      <c r="Q237" s="16" t="n"/>
      <c r="R237" s="16" t="n"/>
      <c r="S237" s="36" t="n"/>
      <c r="T237" s="16" t="n"/>
      <c r="U237" s="3">
        <f>IF(A237="","",IF(B237="","Missing Cash Date",IF(K237&lt;=0,"Amount Must Be Positive","OK")))</f>
        <v/>
      </c>
    </row>
    <row r="238">
      <c r="A238" s="16" t="n"/>
      <c r="B238" s="3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37" t="n"/>
      <c r="L238" s="38" t="n"/>
      <c r="M238" s="16" t="n"/>
      <c r="N238" s="39">
        <f>IFERROR(IF(A238="","",INDEX('Assumptions'!$B$16:$G$18,MATCH('Assumptions'!$B$11,'Assumptions'!$A$16:$A$18,0),MATCH(M238,'Assumptions'!$B$15:$G$15,0))),"")</f>
        <v/>
      </c>
      <c r="O238" s="34">
        <f>IFERROR(IF(A238="","",IF(J238="Canceled",0,IF(I238="Actual",K238,K238*L238*N238))),"")</f>
        <v/>
      </c>
      <c r="P238" s="34">
        <f>IFERROR(IF(A238="","",IF(C238="Inflow",O238,IF(C238="Outflow",-O238,""))),"")</f>
        <v/>
      </c>
      <c r="Q238" s="16" t="n"/>
      <c r="R238" s="16" t="n"/>
      <c r="S238" s="36" t="n"/>
      <c r="T238" s="16" t="n"/>
      <c r="U238" s="3">
        <f>IF(A238="","",IF(B238="","Missing Cash Date",IF(K238&lt;=0,"Amount Must Be Positive","OK")))</f>
        <v/>
      </c>
    </row>
    <row r="239">
      <c r="A239" s="16" t="n"/>
      <c r="B239" s="3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37" t="n"/>
      <c r="L239" s="38" t="n"/>
      <c r="M239" s="16" t="n"/>
      <c r="N239" s="39">
        <f>IFERROR(IF(A239="","",INDEX('Assumptions'!$B$16:$G$18,MATCH('Assumptions'!$B$11,'Assumptions'!$A$16:$A$18,0),MATCH(M239,'Assumptions'!$B$15:$G$15,0))),"")</f>
        <v/>
      </c>
      <c r="O239" s="34">
        <f>IFERROR(IF(A239="","",IF(J239="Canceled",0,IF(I239="Actual",K239,K239*L239*N239))),"")</f>
        <v/>
      </c>
      <c r="P239" s="34">
        <f>IFERROR(IF(A239="","",IF(C239="Inflow",O239,IF(C239="Outflow",-O239,""))),"")</f>
        <v/>
      </c>
      <c r="Q239" s="16" t="n"/>
      <c r="R239" s="16" t="n"/>
      <c r="S239" s="36" t="n"/>
      <c r="T239" s="16" t="n"/>
      <c r="U239" s="3">
        <f>IF(A239="","",IF(B239="","Missing Cash Date",IF(K239&lt;=0,"Amount Must Be Positive","OK")))</f>
        <v/>
      </c>
    </row>
    <row r="240">
      <c r="A240" s="16" t="n"/>
      <c r="B240" s="3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37" t="n"/>
      <c r="L240" s="38" t="n"/>
      <c r="M240" s="16" t="n"/>
      <c r="N240" s="39">
        <f>IFERROR(IF(A240="","",INDEX('Assumptions'!$B$16:$G$18,MATCH('Assumptions'!$B$11,'Assumptions'!$A$16:$A$18,0),MATCH(M240,'Assumptions'!$B$15:$G$15,0))),"")</f>
        <v/>
      </c>
      <c r="O240" s="34">
        <f>IFERROR(IF(A240="","",IF(J240="Canceled",0,IF(I240="Actual",K240,K240*L240*N240))),"")</f>
        <v/>
      </c>
      <c r="P240" s="34">
        <f>IFERROR(IF(A240="","",IF(C240="Inflow",O240,IF(C240="Outflow",-O240,""))),"")</f>
        <v/>
      </c>
      <c r="Q240" s="16" t="n"/>
      <c r="R240" s="16" t="n"/>
      <c r="S240" s="36" t="n"/>
      <c r="T240" s="16" t="n"/>
      <c r="U240" s="3">
        <f>IF(A240="","",IF(B240="","Missing Cash Date",IF(K240&lt;=0,"Amount Must Be Positive","OK")))</f>
        <v/>
      </c>
    </row>
    <row r="241">
      <c r="A241" s="16" t="n"/>
      <c r="B241" s="3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37" t="n"/>
      <c r="L241" s="38" t="n"/>
      <c r="M241" s="16" t="n"/>
      <c r="N241" s="39">
        <f>IFERROR(IF(A241="","",INDEX('Assumptions'!$B$16:$G$18,MATCH('Assumptions'!$B$11,'Assumptions'!$A$16:$A$18,0),MATCH(M241,'Assumptions'!$B$15:$G$15,0))),"")</f>
        <v/>
      </c>
      <c r="O241" s="34">
        <f>IFERROR(IF(A241="","",IF(J241="Canceled",0,IF(I241="Actual",K241,K241*L241*N241))),"")</f>
        <v/>
      </c>
      <c r="P241" s="34">
        <f>IFERROR(IF(A241="","",IF(C241="Inflow",O241,IF(C241="Outflow",-O241,""))),"")</f>
        <v/>
      </c>
      <c r="Q241" s="16" t="n"/>
      <c r="R241" s="16" t="n"/>
      <c r="S241" s="36" t="n"/>
      <c r="T241" s="16" t="n"/>
      <c r="U241" s="3">
        <f>IF(A241="","",IF(B241="","Missing Cash Date",IF(K241&lt;=0,"Amount Must Be Positive","OK")))</f>
        <v/>
      </c>
    </row>
    <row r="242">
      <c r="A242" s="16" t="n"/>
      <c r="B242" s="3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37" t="n"/>
      <c r="L242" s="38" t="n"/>
      <c r="M242" s="16" t="n"/>
      <c r="N242" s="39">
        <f>IFERROR(IF(A242="","",INDEX('Assumptions'!$B$16:$G$18,MATCH('Assumptions'!$B$11,'Assumptions'!$A$16:$A$18,0),MATCH(M242,'Assumptions'!$B$15:$G$15,0))),"")</f>
        <v/>
      </c>
      <c r="O242" s="34">
        <f>IFERROR(IF(A242="","",IF(J242="Canceled",0,IF(I242="Actual",K242,K242*L242*N242))),"")</f>
        <v/>
      </c>
      <c r="P242" s="34">
        <f>IFERROR(IF(A242="","",IF(C242="Inflow",O242,IF(C242="Outflow",-O242,""))),"")</f>
        <v/>
      </c>
      <c r="Q242" s="16" t="n"/>
      <c r="R242" s="16" t="n"/>
      <c r="S242" s="36" t="n"/>
      <c r="T242" s="16" t="n"/>
      <c r="U242" s="3">
        <f>IF(A242="","",IF(B242="","Missing Cash Date",IF(K242&lt;=0,"Amount Must Be Positive","OK")))</f>
        <v/>
      </c>
    </row>
    <row r="243">
      <c r="A243" s="16" t="n"/>
      <c r="B243" s="3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37" t="n"/>
      <c r="L243" s="38" t="n"/>
      <c r="M243" s="16" t="n"/>
      <c r="N243" s="39">
        <f>IFERROR(IF(A243="","",INDEX('Assumptions'!$B$16:$G$18,MATCH('Assumptions'!$B$11,'Assumptions'!$A$16:$A$18,0),MATCH(M243,'Assumptions'!$B$15:$G$15,0))),"")</f>
        <v/>
      </c>
      <c r="O243" s="34">
        <f>IFERROR(IF(A243="","",IF(J243="Canceled",0,IF(I243="Actual",K243,K243*L243*N243))),"")</f>
        <v/>
      </c>
      <c r="P243" s="34">
        <f>IFERROR(IF(A243="","",IF(C243="Inflow",O243,IF(C243="Outflow",-O243,""))),"")</f>
        <v/>
      </c>
      <c r="Q243" s="16" t="n"/>
      <c r="R243" s="16" t="n"/>
      <c r="S243" s="36" t="n"/>
      <c r="T243" s="16" t="n"/>
      <c r="U243" s="3">
        <f>IF(A243="","",IF(B243="","Missing Cash Date",IF(K243&lt;=0,"Amount Must Be Positive","OK")))</f>
        <v/>
      </c>
    </row>
    <row r="244">
      <c r="A244" s="16" t="n"/>
      <c r="B244" s="3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37" t="n"/>
      <c r="L244" s="38" t="n"/>
      <c r="M244" s="16" t="n"/>
      <c r="N244" s="39">
        <f>IFERROR(IF(A244="","",INDEX('Assumptions'!$B$16:$G$18,MATCH('Assumptions'!$B$11,'Assumptions'!$A$16:$A$18,0),MATCH(M244,'Assumptions'!$B$15:$G$15,0))),"")</f>
        <v/>
      </c>
      <c r="O244" s="34">
        <f>IFERROR(IF(A244="","",IF(J244="Canceled",0,IF(I244="Actual",K244,K244*L244*N244))),"")</f>
        <v/>
      </c>
      <c r="P244" s="34">
        <f>IFERROR(IF(A244="","",IF(C244="Inflow",O244,IF(C244="Outflow",-O244,""))),"")</f>
        <v/>
      </c>
      <c r="Q244" s="16" t="n"/>
      <c r="R244" s="16" t="n"/>
      <c r="S244" s="36" t="n"/>
      <c r="T244" s="16" t="n"/>
      <c r="U244" s="3">
        <f>IF(A244="","",IF(B244="","Missing Cash Date",IF(K244&lt;=0,"Amount Must Be Positive","OK")))</f>
        <v/>
      </c>
    </row>
    <row r="245">
      <c r="A245" s="16" t="n"/>
      <c r="B245" s="3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37" t="n"/>
      <c r="L245" s="38" t="n"/>
      <c r="M245" s="16" t="n"/>
      <c r="N245" s="39">
        <f>IFERROR(IF(A245="","",INDEX('Assumptions'!$B$16:$G$18,MATCH('Assumptions'!$B$11,'Assumptions'!$A$16:$A$18,0),MATCH(M245,'Assumptions'!$B$15:$G$15,0))),"")</f>
        <v/>
      </c>
      <c r="O245" s="34">
        <f>IFERROR(IF(A245="","",IF(J245="Canceled",0,IF(I245="Actual",K245,K245*L245*N245))),"")</f>
        <v/>
      </c>
      <c r="P245" s="34">
        <f>IFERROR(IF(A245="","",IF(C245="Inflow",O245,IF(C245="Outflow",-O245,""))),"")</f>
        <v/>
      </c>
      <c r="Q245" s="16" t="n"/>
      <c r="R245" s="16" t="n"/>
      <c r="S245" s="36" t="n"/>
      <c r="T245" s="16" t="n"/>
      <c r="U245" s="3">
        <f>IF(A245="","",IF(B245="","Missing Cash Date",IF(K245&lt;=0,"Amount Must Be Positive","OK")))</f>
        <v/>
      </c>
    </row>
    <row r="246">
      <c r="A246" s="16" t="n"/>
      <c r="B246" s="3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37" t="n"/>
      <c r="L246" s="38" t="n"/>
      <c r="M246" s="16" t="n"/>
      <c r="N246" s="39">
        <f>IFERROR(IF(A246="","",INDEX('Assumptions'!$B$16:$G$18,MATCH('Assumptions'!$B$11,'Assumptions'!$A$16:$A$18,0),MATCH(M246,'Assumptions'!$B$15:$G$15,0))),"")</f>
        <v/>
      </c>
      <c r="O246" s="34">
        <f>IFERROR(IF(A246="","",IF(J246="Canceled",0,IF(I246="Actual",K246,K246*L246*N246))),"")</f>
        <v/>
      </c>
      <c r="P246" s="34">
        <f>IFERROR(IF(A246="","",IF(C246="Inflow",O246,IF(C246="Outflow",-O246,""))),"")</f>
        <v/>
      </c>
      <c r="Q246" s="16" t="n"/>
      <c r="R246" s="16" t="n"/>
      <c r="S246" s="36" t="n"/>
      <c r="T246" s="16" t="n"/>
      <c r="U246" s="3">
        <f>IF(A246="","",IF(B246="","Missing Cash Date",IF(K246&lt;=0,"Amount Must Be Positive","OK")))</f>
        <v/>
      </c>
    </row>
    <row r="247">
      <c r="A247" s="16" t="n"/>
      <c r="B247" s="3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37" t="n"/>
      <c r="L247" s="38" t="n"/>
      <c r="M247" s="16" t="n"/>
      <c r="N247" s="39">
        <f>IFERROR(IF(A247="","",INDEX('Assumptions'!$B$16:$G$18,MATCH('Assumptions'!$B$11,'Assumptions'!$A$16:$A$18,0),MATCH(M247,'Assumptions'!$B$15:$G$15,0))),"")</f>
        <v/>
      </c>
      <c r="O247" s="34">
        <f>IFERROR(IF(A247="","",IF(J247="Canceled",0,IF(I247="Actual",K247,K247*L247*N247))),"")</f>
        <v/>
      </c>
      <c r="P247" s="34">
        <f>IFERROR(IF(A247="","",IF(C247="Inflow",O247,IF(C247="Outflow",-O247,""))),"")</f>
        <v/>
      </c>
      <c r="Q247" s="16" t="n"/>
      <c r="R247" s="16" t="n"/>
      <c r="S247" s="36" t="n"/>
      <c r="T247" s="16" t="n"/>
      <c r="U247" s="3">
        <f>IF(A247="","",IF(B247="","Missing Cash Date",IF(K247&lt;=0,"Amount Must Be Positive","OK")))</f>
        <v/>
      </c>
    </row>
    <row r="248">
      <c r="A248" s="16" t="n"/>
      <c r="B248" s="3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37" t="n"/>
      <c r="L248" s="38" t="n"/>
      <c r="M248" s="16" t="n"/>
      <c r="N248" s="39">
        <f>IFERROR(IF(A248="","",INDEX('Assumptions'!$B$16:$G$18,MATCH('Assumptions'!$B$11,'Assumptions'!$A$16:$A$18,0),MATCH(M248,'Assumptions'!$B$15:$G$15,0))),"")</f>
        <v/>
      </c>
      <c r="O248" s="34">
        <f>IFERROR(IF(A248="","",IF(J248="Canceled",0,IF(I248="Actual",K248,K248*L248*N248))),"")</f>
        <v/>
      </c>
      <c r="P248" s="34">
        <f>IFERROR(IF(A248="","",IF(C248="Inflow",O248,IF(C248="Outflow",-O248,""))),"")</f>
        <v/>
      </c>
      <c r="Q248" s="16" t="n"/>
      <c r="R248" s="16" t="n"/>
      <c r="S248" s="36" t="n"/>
      <c r="T248" s="16" t="n"/>
      <c r="U248" s="3">
        <f>IF(A248="","",IF(B248="","Missing Cash Date",IF(K248&lt;=0,"Amount Must Be Positive","OK")))</f>
        <v/>
      </c>
    </row>
    <row r="249">
      <c r="A249" s="16" t="n"/>
      <c r="B249" s="3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37" t="n"/>
      <c r="L249" s="38" t="n"/>
      <c r="M249" s="16" t="n"/>
      <c r="N249" s="39">
        <f>IFERROR(IF(A249="","",INDEX('Assumptions'!$B$16:$G$18,MATCH('Assumptions'!$B$11,'Assumptions'!$A$16:$A$18,0),MATCH(M249,'Assumptions'!$B$15:$G$15,0))),"")</f>
        <v/>
      </c>
      <c r="O249" s="34">
        <f>IFERROR(IF(A249="","",IF(J249="Canceled",0,IF(I249="Actual",K249,K249*L249*N249))),"")</f>
        <v/>
      </c>
      <c r="P249" s="34">
        <f>IFERROR(IF(A249="","",IF(C249="Inflow",O249,IF(C249="Outflow",-O249,""))),"")</f>
        <v/>
      </c>
      <c r="Q249" s="16" t="n"/>
      <c r="R249" s="16" t="n"/>
      <c r="S249" s="36" t="n"/>
      <c r="T249" s="16" t="n"/>
      <c r="U249" s="3">
        <f>IF(A249="","",IF(B249="","Missing Cash Date",IF(K249&lt;=0,"Amount Must Be Positive","OK")))</f>
        <v/>
      </c>
    </row>
    <row r="250">
      <c r="A250" s="16" t="n"/>
      <c r="B250" s="3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37" t="n"/>
      <c r="L250" s="38" t="n"/>
      <c r="M250" s="16" t="n"/>
      <c r="N250" s="39">
        <f>IFERROR(IF(A250="","",INDEX('Assumptions'!$B$16:$G$18,MATCH('Assumptions'!$B$11,'Assumptions'!$A$16:$A$18,0),MATCH(M250,'Assumptions'!$B$15:$G$15,0))),"")</f>
        <v/>
      </c>
      <c r="O250" s="34">
        <f>IFERROR(IF(A250="","",IF(J250="Canceled",0,IF(I250="Actual",K250,K250*L250*N250))),"")</f>
        <v/>
      </c>
      <c r="P250" s="34">
        <f>IFERROR(IF(A250="","",IF(C250="Inflow",O250,IF(C250="Outflow",-O250,""))),"")</f>
        <v/>
      </c>
      <c r="Q250" s="16" t="n"/>
      <c r="R250" s="16" t="n"/>
      <c r="S250" s="36" t="n"/>
      <c r="T250" s="16" t="n"/>
      <c r="U250" s="3">
        <f>IF(A250="","",IF(B250="","Missing Cash Date",IF(K250&lt;=0,"Amount Must Be Positive","OK")))</f>
        <v/>
      </c>
    </row>
    <row r="251">
      <c r="A251" s="16" t="n"/>
      <c r="B251" s="3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37" t="n"/>
      <c r="L251" s="38" t="n"/>
      <c r="M251" s="16" t="n"/>
      <c r="N251" s="39">
        <f>IFERROR(IF(A251="","",INDEX('Assumptions'!$B$16:$G$18,MATCH('Assumptions'!$B$11,'Assumptions'!$A$16:$A$18,0),MATCH(M251,'Assumptions'!$B$15:$G$15,0))),"")</f>
        <v/>
      </c>
      <c r="O251" s="34">
        <f>IFERROR(IF(A251="","",IF(J251="Canceled",0,IF(I251="Actual",K251,K251*L251*N251))),"")</f>
        <v/>
      </c>
      <c r="P251" s="34">
        <f>IFERROR(IF(A251="","",IF(C251="Inflow",O251,IF(C251="Outflow",-O251,""))),"")</f>
        <v/>
      </c>
      <c r="Q251" s="16" t="n"/>
      <c r="R251" s="16" t="n"/>
      <c r="S251" s="36" t="n"/>
      <c r="T251" s="16" t="n"/>
      <c r="U251" s="3">
        <f>IF(A251="","",IF(B251="","Missing Cash Date",IF(K251&lt;=0,"Amount Must Be Positive","OK")))</f>
        <v/>
      </c>
    </row>
    <row r="252">
      <c r="A252" s="16" t="n"/>
      <c r="B252" s="3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37" t="n"/>
      <c r="L252" s="38" t="n"/>
      <c r="M252" s="16" t="n"/>
      <c r="N252" s="39">
        <f>IFERROR(IF(A252="","",INDEX('Assumptions'!$B$16:$G$18,MATCH('Assumptions'!$B$11,'Assumptions'!$A$16:$A$18,0),MATCH(M252,'Assumptions'!$B$15:$G$15,0))),"")</f>
        <v/>
      </c>
      <c r="O252" s="34">
        <f>IFERROR(IF(A252="","",IF(J252="Canceled",0,IF(I252="Actual",K252,K252*L252*N252))),"")</f>
        <v/>
      </c>
      <c r="P252" s="34">
        <f>IFERROR(IF(A252="","",IF(C252="Inflow",O252,IF(C252="Outflow",-O252,""))),"")</f>
        <v/>
      </c>
      <c r="Q252" s="16" t="n"/>
      <c r="R252" s="16" t="n"/>
      <c r="S252" s="36" t="n"/>
      <c r="T252" s="16" t="n"/>
      <c r="U252" s="3">
        <f>IF(A252="","",IF(B252="","Missing Cash Date",IF(K252&lt;=0,"Amount Must Be Positive","OK")))</f>
        <v/>
      </c>
    </row>
    <row r="253">
      <c r="A253" s="16" t="n"/>
      <c r="B253" s="3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37" t="n"/>
      <c r="L253" s="38" t="n"/>
      <c r="M253" s="16" t="n"/>
      <c r="N253" s="39">
        <f>IFERROR(IF(A253="","",INDEX('Assumptions'!$B$16:$G$18,MATCH('Assumptions'!$B$11,'Assumptions'!$A$16:$A$18,0),MATCH(M253,'Assumptions'!$B$15:$G$15,0))),"")</f>
        <v/>
      </c>
      <c r="O253" s="34">
        <f>IFERROR(IF(A253="","",IF(J253="Canceled",0,IF(I253="Actual",K253,K253*L253*N253))),"")</f>
        <v/>
      </c>
      <c r="P253" s="34">
        <f>IFERROR(IF(A253="","",IF(C253="Inflow",O253,IF(C253="Outflow",-O253,""))),"")</f>
        <v/>
      </c>
      <c r="Q253" s="16" t="n"/>
      <c r="R253" s="16" t="n"/>
      <c r="S253" s="36" t="n"/>
      <c r="T253" s="16" t="n"/>
      <c r="U253" s="3">
        <f>IF(A253="","",IF(B253="","Missing Cash Date",IF(K253&lt;=0,"Amount Must Be Positive","OK")))</f>
        <v/>
      </c>
    </row>
    <row r="254">
      <c r="A254" s="16" t="n"/>
      <c r="B254" s="3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37" t="n"/>
      <c r="L254" s="38" t="n"/>
      <c r="M254" s="16" t="n"/>
      <c r="N254" s="39">
        <f>IFERROR(IF(A254="","",INDEX('Assumptions'!$B$16:$G$18,MATCH('Assumptions'!$B$11,'Assumptions'!$A$16:$A$18,0),MATCH(M254,'Assumptions'!$B$15:$G$15,0))),"")</f>
        <v/>
      </c>
      <c r="O254" s="34">
        <f>IFERROR(IF(A254="","",IF(J254="Canceled",0,IF(I254="Actual",K254,K254*L254*N254))),"")</f>
        <v/>
      </c>
      <c r="P254" s="34">
        <f>IFERROR(IF(A254="","",IF(C254="Inflow",O254,IF(C254="Outflow",-O254,""))),"")</f>
        <v/>
      </c>
      <c r="Q254" s="16" t="n"/>
      <c r="R254" s="16" t="n"/>
      <c r="S254" s="36" t="n"/>
      <c r="T254" s="16" t="n"/>
      <c r="U254" s="3">
        <f>IF(A254="","",IF(B254="","Missing Cash Date",IF(K254&lt;=0,"Amount Must Be Positive","OK")))</f>
        <v/>
      </c>
    </row>
  </sheetData>
  <mergeCells count="1">
    <mergeCell ref="A1:U1"/>
  </mergeCells>
  <dataValidations count="5">
    <dataValidation sqref="C5:C254" showDropDown="0" showInputMessage="0" showErrorMessage="0" allowBlank="0" type="list">
      <formula1>"Inflow,Outflow"</formula1>
    </dataValidation>
    <dataValidation sqref="D5:D254" showDropDown="0" showInputMessage="0" showErrorMessage="0" allowBlank="0" type="list">
      <formula1>'Assumptions'!$M$4:$M$32</formula1>
    </dataValidation>
    <dataValidation sqref="I5:I254" showDropDown="0" showInputMessage="0" showErrorMessage="0" allowBlank="0" type="list">
      <formula1>"Forecast,Actual"</formula1>
    </dataValidation>
    <dataValidation sqref="J5:J254" showDropDown="0" showInputMessage="0" showErrorMessage="0" allowBlank="0" type="list">
      <formula1>"Planned,Tentative,Confirmed,Scheduled,Paid,Received,Canceled"</formula1>
    </dataValidation>
    <dataValidation sqref="M5:M254" showDropDown="0" showInputMessage="0" showErrorMessage="0" allowBlank="0" type="list">
      <formula1>"Operating Inflow,Operating Outflow,Financing Inflow,Financing Outflow,Capital Outflow,Owner Activity"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4" customWidth="1" min="1" max="1"/>
    <col width="22" customWidth="1" min="2" max="2"/>
    <col width="42" customWidth="1" min="10" max="10"/>
    <col width="42" customWidth="1" min="11" max="11"/>
    <col width="42" customWidth="1" min="13" max="13"/>
  </cols>
  <sheetData>
    <row r="1" ht="28" customHeight="1">
      <c r="A1" s="21" t="inlineStr">
        <is>
          <t>Hotel Cash Flow Forecast Assumptions</t>
        </is>
      </c>
    </row>
    <row r="3">
      <c r="A3" s="5" t="inlineStr">
        <is>
          <t>Property and Forecast Controls</t>
        </is>
      </c>
      <c r="B3" s="22" t="n"/>
      <c r="J3" s="11" t="inlineStr">
        <is>
          <t>Inflow Categories</t>
        </is>
      </c>
      <c r="K3" s="11" t="inlineStr">
        <is>
          <t>Outflow Categories</t>
        </is>
      </c>
      <c r="M3" s="11" t="inlineStr">
        <is>
          <t>All Forecast Categories</t>
        </is>
      </c>
    </row>
    <row r="4">
      <c r="A4" s="2" t="inlineStr">
        <is>
          <t>Property Name</t>
        </is>
      </c>
      <c r="B4" s="23" t="inlineStr">
        <is>
          <t>Harbor View Hotel</t>
        </is>
      </c>
      <c r="J4" s="3" t="inlineStr">
        <is>
          <t>Room Credit Card Settlements</t>
        </is>
      </c>
      <c r="K4" s="3" t="inlineStr">
        <is>
          <t>Payroll and Wages</t>
        </is>
      </c>
      <c r="M4" s="3" t="inlineStr">
        <is>
          <t>Room Credit Card Settlements</t>
        </is>
      </c>
    </row>
    <row r="5">
      <c r="A5" s="2" t="inlineStr">
        <is>
          <t>City and State</t>
        </is>
      </c>
      <c r="B5" s="23" t="inlineStr">
        <is>
          <t>Charleston, South Carolina</t>
        </is>
      </c>
      <c r="J5" s="3" t="inlineStr">
        <is>
          <t>OTA Remittances</t>
        </is>
      </c>
      <c r="K5" s="3" t="inlineStr">
        <is>
          <t>Payroll Taxes and Benefits</t>
        </is>
      </c>
      <c r="M5" s="3" t="inlineStr">
        <is>
          <t>OTA Remittances</t>
        </is>
      </c>
    </row>
    <row r="6">
      <c r="A6" s="2" t="inlineStr">
        <is>
          <t>Forecast As-of Date</t>
        </is>
      </c>
      <c r="B6" s="40" t="n">
        <v>46118</v>
      </c>
      <c r="J6" s="3" t="inlineStr">
        <is>
          <t>Group and Event Deposits</t>
        </is>
      </c>
      <c r="K6" s="3" t="inlineStr">
        <is>
          <t>Food and Beverage Purchases</t>
        </is>
      </c>
      <c r="M6" s="3" t="inlineStr">
        <is>
          <t>Group and Event Deposits</t>
        </is>
      </c>
    </row>
    <row r="7">
      <c r="A7" s="2" t="inlineStr">
        <is>
          <t>Forecast Start Date</t>
        </is>
      </c>
      <c r="B7" s="40" t="n">
        <v>46118</v>
      </c>
      <c r="J7" s="3" t="inlineStr">
        <is>
          <t>Group and Event Final Payments</t>
        </is>
      </c>
      <c r="K7" s="3" t="inlineStr">
        <is>
          <t>Rooms and Housekeeping Supplies</t>
        </is>
      </c>
      <c r="M7" s="3" t="inlineStr">
        <is>
          <t>Group and Event Final Payments</t>
        </is>
      </c>
    </row>
    <row r="8">
      <c r="A8" s="2" t="inlineStr">
        <is>
          <t>Opening Cash Balance</t>
        </is>
      </c>
      <c r="B8" s="41" t="n">
        <v>425000</v>
      </c>
      <c r="J8" s="3" t="inlineStr">
        <is>
          <t>Food and Beverage Receipts</t>
        </is>
      </c>
      <c r="K8" s="3" t="inlineStr">
        <is>
          <t>Utilities</t>
        </is>
      </c>
      <c r="M8" s="3" t="inlineStr">
        <is>
          <t>Food and Beverage Receipts</t>
        </is>
      </c>
    </row>
    <row r="9">
      <c r="A9" s="2" t="inlineStr">
        <is>
          <t>Minimum Cash Threshold</t>
        </is>
      </c>
      <c r="B9" s="41" t="n">
        <v>175000</v>
      </c>
      <c r="J9" s="3" t="inlineStr">
        <is>
          <t>Parking, Resort, and Other Guest Fees</t>
        </is>
      </c>
      <c r="K9" s="3" t="inlineStr">
        <is>
          <t>Repairs and Maintenance</t>
        </is>
      </c>
      <c r="M9" s="3" t="inlineStr">
        <is>
          <t>Parking, Resort, and Other Guest Fees</t>
        </is>
      </c>
    </row>
    <row r="10">
      <c r="A10" s="2" t="inlineStr">
        <is>
          <t>High-Value Review Threshold</t>
        </is>
      </c>
      <c r="B10" s="41" t="n">
        <v>25000</v>
      </c>
      <c r="J10" s="3" t="inlineStr">
        <is>
          <t>Gift Card and Advance Purchase Receipts</t>
        </is>
      </c>
      <c r="K10" s="3" t="inlineStr">
        <is>
          <t>Sales and Occupancy Tax Remittances</t>
        </is>
      </c>
      <c r="M10" s="3" t="inlineStr">
        <is>
          <t>Gift Card and Advance Purchase Receipts</t>
        </is>
      </c>
    </row>
    <row r="11">
      <c r="A11" s="2" t="inlineStr">
        <is>
          <t>Selected Scenario</t>
        </is>
      </c>
      <c r="B11" s="23" t="inlineStr">
        <is>
          <t>Base</t>
        </is>
      </c>
      <c r="J11" s="3" t="inlineStr">
        <is>
          <t>Other Operating Inflows</t>
        </is>
      </c>
      <c r="K11" s="3" t="inlineStr">
        <is>
          <t>Insurance</t>
        </is>
      </c>
      <c r="M11" s="3" t="inlineStr">
        <is>
          <t>Other Operating Inflows</t>
        </is>
      </c>
    </row>
    <row r="12">
      <c r="J12" s="3" t="inlineStr">
        <is>
          <t>Owner Contributions</t>
        </is>
      </c>
      <c r="K12" s="3" t="inlineStr">
        <is>
          <t>Property Taxes</t>
        </is>
      </c>
      <c r="M12" s="3" t="inlineStr">
        <is>
          <t>Owner Contributions</t>
        </is>
      </c>
    </row>
    <row r="13" ht="34" customHeight="1">
      <c r="A13" s="26" t="inlineStr">
        <is>
          <t>Enter the cash date when funds are expected to reach or leave the bank account. Enter only amounts and assumptions approved for this property.</t>
        </is>
      </c>
      <c r="J13" s="3" t="inlineStr">
        <is>
          <t>Loan Proceeds</t>
        </is>
      </c>
      <c r="K13" s="3" t="inlineStr">
        <is>
          <t>Marketing and Distribution</t>
        </is>
      </c>
      <c r="M13" s="3" t="inlineStr">
        <is>
          <t>Loan Proceeds</t>
        </is>
      </c>
    </row>
    <row r="14">
      <c r="J14" s="3" t="inlineStr">
        <is>
          <t>Other Financing Inflows</t>
        </is>
      </c>
      <c r="K14" s="3" t="inlineStr">
        <is>
          <t>OTA Commissions</t>
        </is>
      </c>
      <c r="M14" s="3" t="inlineStr">
        <is>
          <t>Other Financing Inflows</t>
        </is>
      </c>
    </row>
    <row r="15">
      <c r="A15" s="27" t="inlineStr">
        <is>
          <t>Scenario</t>
        </is>
      </c>
      <c r="B15" s="27" t="inlineStr">
        <is>
          <t>Operating Inflow</t>
        </is>
      </c>
      <c r="C15" s="27" t="inlineStr">
        <is>
          <t>Operating Outflow</t>
        </is>
      </c>
      <c r="D15" s="27" t="inlineStr">
        <is>
          <t>Financing Inflow</t>
        </is>
      </c>
      <c r="E15" s="27" t="inlineStr">
        <is>
          <t>Financing Outflow</t>
        </is>
      </c>
      <c r="F15" s="27" t="inlineStr">
        <is>
          <t>Capital Outflow</t>
        </is>
      </c>
      <c r="G15" s="27" t="inlineStr">
        <is>
          <t>Owner Activity</t>
        </is>
      </c>
      <c r="K15" s="3" t="inlineStr">
        <is>
          <t>Merchant Processing Fees</t>
        </is>
      </c>
      <c r="M15" s="3" t="inlineStr">
        <is>
          <t>Payroll and Wages</t>
        </is>
      </c>
    </row>
    <row r="16">
      <c r="A16" s="28" t="inlineStr">
        <is>
          <t>Base</t>
        </is>
      </c>
      <c r="B16" s="42" t="n">
        <v>1</v>
      </c>
      <c r="C16" s="42" t="n">
        <v>1</v>
      </c>
      <c r="D16" s="42" t="n">
        <v>1</v>
      </c>
      <c r="E16" s="42" t="n">
        <v>1</v>
      </c>
      <c r="F16" s="42" t="n">
        <v>1</v>
      </c>
      <c r="G16" s="42" t="n">
        <v>1</v>
      </c>
      <c r="K16" s="3" t="inlineStr">
        <is>
          <t>Rent or Ground Lease</t>
        </is>
      </c>
      <c r="M16" s="3" t="inlineStr">
        <is>
          <t>Payroll Taxes and Benefits</t>
        </is>
      </c>
    </row>
    <row r="17">
      <c r="A17" s="28" t="inlineStr">
        <is>
          <t>Upside</t>
        </is>
      </c>
      <c r="B17" s="42" t="n">
        <v>1.05</v>
      </c>
      <c r="C17" s="42" t="n">
        <v>1</v>
      </c>
      <c r="D17" s="42" t="n">
        <v>1</v>
      </c>
      <c r="E17" s="42" t="n">
        <v>1</v>
      </c>
      <c r="F17" s="42" t="n">
        <v>1</v>
      </c>
      <c r="G17" s="42" t="n">
        <v>1</v>
      </c>
      <c r="K17" s="3" t="inlineStr">
        <is>
          <t>Debt Service</t>
        </is>
      </c>
      <c r="M17" s="3" t="inlineStr">
        <is>
          <t>Food and Beverage Purchases</t>
        </is>
      </c>
    </row>
    <row r="18">
      <c r="A18" s="28" t="inlineStr">
        <is>
          <t>Downside</t>
        </is>
      </c>
      <c r="B18" s="42" t="n">
        <v>0.9</v>
      </c>
      <c r="C18" s="42" t="n">
        <v>1.03</v>
      </c>
      <c r="D18" s="42" t="n">
        <v>1</v>
      </c>
      <c r="E18" s="42" t="n">
        <v>1</v>
      </c>
      <c r="F18" s="42" t="n">
        <v>1.1</v>
      </c>
      <c r="G18" s="42" t="n">
        <v>1</v>
      </c>
      <c r="K18" s="3" t="inlineStr">
        <is>
          <t>Capital Expenditures</t>
        </is>
      </c>
      <c r="M18" s="3" t="inlineStr">
        <is>
          <t>Rooms and Housekeeping Supplies</t>
        </is>
      </c>
    </row>
    <row r="19">
      <c r="A19" s="14" t="inlineStr">
        <is>
          <t>Scenario factors adjust forecast cash amounts only and do not overwrite Cash Activity source records.</t>
        </is>
      </c>
      <c r="K19" s="3" t="inlineStr">
        <is>
          <t>Owner Distributions</t>
        </is>
      </c>
      <c r="M19" s="3" t="inlineStr">
        <is>
          <t>Utilities</t>
        </is>
      </c>
    </row>
    <row r="20">
      <c r="K20" s="3" t="inlineStr">
        <is>
          <t>Other Operating Outflows</t>
        </is>
      </c>
      <c r="M20" s="3" t="inlineStr">
        <is>
          <t>Repairs and Maintenance</t>
        </is>
      </c>
    </row>
    <row r="21">
      <c r="A21" s="5" t="inlineStr">
        <is>
          <t>Optional Operating Assumptions</t>
        </is>
      </c>
      <c r="B21" s="22" t="n"/>
      <c r="K21" s="3" t="inlineStr">
        <is>
          <t>Other Financing Outflows</t>
        </is>
      </c>
      <c r="M21" s="3" t="inlineStr">
        <is>
          <t>Sales and Occupancy Tax Remittances</t>
        </is>
      </c>
    </row>
    <row r="22">
      <c r="A22" s="2" t="inlineStr">
        <is>
          <t>Occupancy Assumption</t>
        </is>
      </c>
      <c r="B22" s="38" t="n">
        <v>0.72</v>
      </c>
      <c r="M22" s="3" t="inlineStr">
        <is>
          <t>Insurance</t>
        </is>
      </c>
    </row>
    <row r="23">
      <c r="A23" s="2" t="inlineStr">
        <is>
          <t>Average Daily Rate Assumption</t>
        </is>
      </c>
      <c r="B23" s="37" t="n">
        <v>189</v>
      </c>
      <c r="M23" s="3" t="inlineStr">
        <is>
          <t>Property Taxes</t>
        </is>
      </c>
    </row>
    <row r="24">
      <c r="A24" s="2" t="inlineStr">
        <is>
          <t>Rooms Available per Day</t>
        </is>
      </c>
      <c r="B24" s="30" t="n">
        <v>150</v>
      </c>
      <c r="M24" s="3" t="inlineStr">
        <is>
          <t>Marketing and Distribution</t>
        </is>
      </c>
    </row>
    <row r="25">
      <c r="A25" s="2" t="inlineStr">
        <is>
          <t>Food and Beverage Cash Capture Assumption</t>
        </is>
      </c>
      <c r="B25" s="38" t="n">
        <v>0.96</v>
      </c>
      <c r="M25" s="3" t="inlineStr">
        <is>
          <t>OTA Commissions</t>
        </is>
      </c>
    </row>
    <row r="26">
      <c r="A26" s="2" t="inlineStr">
        <is>
          <t>Average Credit Card Settlement Lag</t>
        </is>
      </c>
      <c r="B26" s="43" t="n">
        <v>2</v>
      </c>
      <c r="M26" s="3" t="inlineStr">
        <is>
          <t>Merchant Processing Fees</t>
        </is>
      </c>
    </row>
    <row r="27">
      <c r="A27" s="2" t="inlineStr">
        <is>
          <t>Average OTA Remittance Lag</t>
        </is>
      </c>
      <c r="B27" s="43" t="n">
        <v>14</v>
      </c>
      <c r="M27" s="3" t="inlineStr">
        <is>
          <t>Rent or Ground Lease</t>
        </is>
      </c>
    </row>
    <row r="28">
      <c r="A28" s="2" t="inlineStr">
        <is>
          <t>Payroll Target as Percentage of Operating Cash Inflows</t>
        </is>
      </c>
      <c r="B28" s="38" t="n">
        <v>0.32</v>
      </c>
      <c r="M28" s="3" t="inlineStr">
        <is>
          <t>Debt Service</t>
        </is>
      </c>
    </row>
    <row r="29">
      <c r="A29" s="2" t="inlineStr">
        <is>
          <t>Service Charge Assumption</t>
        </is>
      </c>
      <c r="B29" s="38" t="n">
        <v>0.22</v>
      </c>
      <c r="M29" s="3" t="inlineStr">
        <is>
          <t>Capital Expenditures</t>
        </is>
      </c>
    </row>
    <row r="30">
      <c r="A30" s="2" t="inlineStr">
        <is>
          <t>Sales Tax Assumption</t>
        </is>
      </c>
      <c r="B30" s="38" t="n">
        <v>0</v>
      </c>
      <c r="M30" s="3" t="inlineStr">
        <is>
          <t>Owner Distributions</t>
        </is>
      </c>
    </row>
    <row r="31">
      <c r="A31" s="2" t="inlineStr">
        <is>
          <t>Occupancy Tax Assumption</t>
        </is>
      </c>
      <c r="B31" s="38" t="n">
        <v>0</v>
      </c>
      <c r="M31" s="3" t="inlineStr">
        <is>
          <t>Other Operating Outflows</t>
        </is>
      </c>
    </row>
    <row r="32">
      <c r="M32" s="3" t="inlineStr">
        <is>
          <t>Other Financing Outflows</t>
        </is>
      </c>
    </row>
  </sheetData>
  <mergeCells count="1">
    <mergeCell ref="A1:G1"/>
  </mergeCells>
  <dataValidations count="1">
    <dataValidation sqref="B11" showDropDown="0" showInputMessage="1" showErrorMessage="1" allowBlank="0" errorTitle="Invalid Scenario" error="Select Base, Upside, or Downside." promptTitle="Scenario" prompt="Choose the scenario applied to forecast records." type="list">
      <formula1>"Base,Upside,Downside"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2026-09-06T11:25:18Z</dcterms:created>
  <dcterms:modified xmlns:dcterms="http://purl.org/dc/terms/" xmlns:xsi="http://www.w3.org/2001/XMLSchema-instance" xsi:type="dcterms:W3CDTF">2026-09-06T11:25:19+00:00Z</dcterms:modified>
</cp:coreProperties>
</file>