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rrivals and Departures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'Dashboard'!$A$1:$R$24</definedName>
    <definedName name="_xlnm._FilterDatabase" localSheetId="1" hidden="1">'Arrivals and Departures'!$A$4:$AM$104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878"/>
      <sz val="11"/>
    </font>
    <font>
      <name val="Calibri"/>
      <b val="1"/>
      <color rgb="0017324D"/>
      <sz val="10"/>
    </font>
    <font>
      <name val="Calibri"/>
      <i val="1"/>
      <color rgb="009C6500"/>
      <sz val="10"/>
    </font>
    <font>
      <name val="Calibri"/>
      <b val="1"/>
      <color rgb="00FFFFFF"/>
      <sz val="11"/>
    </font>
    <font>
      <name val="Calibri"/>
      <b val="1"/>
      <color rgb="0017324D"/>
      <sz val="17"/>
    </font>
    <font>
      <name val="Calibri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FFFFF"/>
      </patternFill>
    </fill>
    <fill>
      <patternFill patternType="solid">
        <fgColor rgb="00E7EDF2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5" borderId="1" pivotButton="0" quotePrefix="0" xfId="0"/>
    <xf numFmtId="0" fontId="0" fillId="5" borderId="1" pivotButton="0" quotePrefix="0" xfId="0"/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top" wrapText="1"/>
    </xf>
    <xf numFmtId="164" fontId="7" fillId="4" borderId="1" applyAlignment="1" pivotButton="0" quotePrefix="0" xfId="0">
      <alignment horizontal="left" vertical="center"/>
    </xf>
    <xf numFmtId="18" fontId="7" fillId="4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left" vertical="center"/>
    </xf>
    <xf numFmtId="165" fontId="7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FFFFFF"/>
        <sz val="10"/>
      </font>
      <fill>
        <patternFill patternType="solid">
          <fgColor rgb="002B5D7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Arrival Readiness for Selected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'Dashboard'!U2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'Dashboard'!$T$3:$T$8</f>
            </numRef>
          </cat>
          <val>
            <numRef>
              <f>'Dashboard'!$U$3:$U$8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Readiness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Reservations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Departure Progress for Selected Date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'Dashboard'!X2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'Dashboard'!$W$3:$W$5</f>
            </numRef>
          </cat>
          <val>
            <numRef>
              <f>'Dashboard'!$X$3:$X$5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5400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tayMovement" displayName="StayMovement" ref="A4:AM104" headerRowCount="1">
  <autoFilter ref="A4:AM104"/>
  <tableColumns count="39">
    <tableColumn id="1" name="Reservation ID"/>
    <tableColumn id="2" name="Guest Last Name"/>
    <tableColumn id="3" name="Guest First Name"/>
    <tableColumn id="4" name="Mobile Phone"/>
    <tableColumn id="5" name="Email"/>
    <tableColumn id="6" name="Arrival Date"/>
    <tableColumn id="7" name="Expected Arrival Time"/>
    <tableColumn id="8" name="Departure Date"/>
    <tableColumn id="9" name="Expected Departure Time"/>
    <tableColumn id="10" name="Nights"/>
    <tableColumn id="11" name="Adults"/>
    <tableColumn id="12" name="Children"/>
    <tableColumn id="13" name="Room Type"/>
    <tableColumn id="14" name="Room Number"/>
    <tableColumn id="15" name="Rate Plan"/>
    <tableColumn id="16" name="Nightly Rate"/>
    <tableColumn id="17" name="Estimated Room Charge"/>
    <tableColumn id="18" name="Balance Due"/>
    <tableColumn id="19" name="Payment Method"/>
    <tableColumn id="20" name="Reservation Status"/>
    <tableColumn id="21" name="Check-In Status"/>
    <tableColumn id="22" name="Check-Out Status"/>
    <tableColumn id="23" name="Room Readiness"/>
    <tableColumn id="24" name="Housekeeping Priority"/>
    <tableColumn id="25" name="VIP Level"/>
    <tableColumn id="26" name="Accessible Room Requested"/>
    <tableColumn id="27" name="Early Arrival Requested"/>
    <tableColumn id="28" name="Late Departure Requested"/>
    <tableColumn id="29" name="Special Request"/>
    <tableColumn id="30" name="Request Status"/>
    <tableColumn id="31" name="Vehicle or Parking Note"/>
    <tableColumn id="32" name="Front Desk Owner"/>
    <tableColumn id="33" name="Housekeeping Owner"/>
    <tableColumn id="34" name="Actual Check-In Time"/>
    <tableColumn id="35" name="Actual Check-Out Time"/>
    <tableColumn id="36" name="Movement Status"/>
    <tableColumn id="37" name="Operational Alert"/>
    <tableColumn id="38" name="Last Updated"/>
    <tableColumn id="39" name="Staff Notes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zoomScale="70" zoomScaleNormal="7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24" customWidth="1" min="3" max="3"/>
    <col width="13" customWidth="1" min="4" max="4"/>
    <col width="24" customWidth="1" min="5" max="5"/>
    <col width="14" customWidth="1" min="6" max="6"/>
    <col width="24" customWidth="1" min="7" max="7"/>
    <col width="14" customWidth="1" min="8" max="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30" customHeight="1">
      <c r="A1" s="1" t="inlineStr">
        <is>
          <t>Hotel Arrivals and Departures Dashboard</t>
        </is>
      </c>
    </row>
    <row r="2">
      <c r="A2" s="2" t="inlineStr">
        <is>
          <t>Daily front-office, housekeeping, and guest-service overview</t>
        </is>
      </c>
      <c r="T2" t="inlineStr">
        <is>
          <t>Arrival Readiness</t>
        </is>
      </c>
      <c r="U2" t="inlineStr">
        <is>
          <t>Count</t>
        </is>
      </c>
      <c r="W2" t="inlineStr">
        <is>
          <t>Departure Progress</t>
        </is>
      </c>
      <c r="X2" t="inlineStr">
        <is>
          <t>Count</t>
        </is>
      </c>
    </row>
    <row r="3">
      <c r="T3" t="inlineStr">
        <is>
          <t>Ready</t>
        </is>
      </c>
      <c r="U3">
        <f>IFERROR(COUNTIFS('Arrivals and Departures'!$F$5:$F$104,$B$4,'Arrivals and Departures'!$W$5:$W$104,T3,'Arrivals and Departures'!$T$5:$T$104,"&lt;&gt;Canceled"),0)</f>
        <v/>
      </c>
      <c r="W3" t="inlineStr">
        <is>
          <t>Due Out</t>
        </is>
      </c>
      <c r="X3">
        <f>IFERROR(COUNTIFS('Arrivals and Departures'!$H$5:$H$104,$B$4,'Arrivals and Departures'!$V$5:$V$104,W3,'Arrivals and Departures'!$T$5:$T$104,"&lt;&gt;Canceled"),0)</f>
        <v/>
      </c>
    </row>
    <row r="4">
      <c r="A4" s="3" t="inlineStr">
        <is>
          <t>Operating Date</t>
        </is>
      </c>
      <c r="B4" s="4">
        <f>IFERROR(TODAY(),0)</f>
        <v/>
      </c>
      <c r="D4" s="3" t="inlineStr">
        <is>
          <t>Standard Check-In Time</t>
        </is>
      </c>
      <c r="E4" s="5" t="n">
        <v>0.625</v>
      </c>
      <c r="G4" s="3" t="inlineStr">
        <is>
          <t>Standard Check-Out Time</t>
        </is>
      </c>
      <c r="H4" s="5" t="n">
        <v>0.4583333333333333</v>
      </c>
      <c r="T4" t="inlineStr">
        <is>
          <t>In Progress</t>
        </is>
      </c>
      <c r="U4">
        <f>IFERROR(COUNTIFS('Arrivals and Departures'!$F$5:$F$104,$B$4,'Arrivals and Departures'!$W$5:$W$104,T4,'Arrivals and Departures'!$T$5:$T$104,"&lt;&gt;Canceled"),0)</f>
        <v/>
      </c>
      <c r="W4" t="inlineStr">
        <is>
          <t>Late Departure</t>
        </is>
      </c>
      <c r="X4">
        <f>IFERROR(COUNTIFS('Arrivals and Departures'!$H$5:$H$104,$B$4,'Arrivals and Departures'!$V$5:$V$104,W4,'Arrivals and Departures'!$T$5:$T$104,"&lt;&gt;Canceled"),0)</f>
        <v/>
      </c>
    </row>
    <row r="5">
      <c r="A5" s="3" t="inlineStr">
        <is>
          <t>Arrival Review Window (Hours)</t>
        </is>
      </c>
      <c r="B5" s="6" t="n">
        <v>2</v>
      </c>
      <c r="D5" s="3" t="inlineStr">
        <is>
          <t>High Balance Alert</t>
        </is>
      </c>
      <c r="E5" s="7" t="n">
        <v>500</v>
      </c>
      <c r="G5" s="3" t="inlineStr">
        <is>
          <t>Late Departure Cutoff</t>
        </is>
      </c>
      <c r="H5" s="5" t="n">
        <v>0.5416666666666666</v>
      </c>
      <c r="T5" t="inlineStr">
        <is>
          <t>Dirty</t>
        </is>
      </c>
      <c r="U5">
        <f>IFERROR(COUNTIFS('Arrivals and Departures'!$F$5:$F$104,$B$4,'Arrivals and Departures'!$W$5:$W$104,T5,'Arrivals and Departures'!$T$5:$T$104,"&lt;&gt;Canceled"),0)</f>
        <v/>
      </c>
      <c r="W5" t="inlineStr">
        <is>
          <t>Checked Out</t>
        </is>
      </c>
      <c r="X5">
        <f>IFERROR(COUNTIFS('Arrivals and Departures'!$H$5:$H$104,$B$4,'Arrivals and Departures'!$V$5:$V$104,W5,'Arrivals and Departures'!$T$5:$T$104,"&lt;&gt;Canceled"),0)</f>
        <v/>
      </c>
    </row>
    <row r="6">
      <c r="A6" s="8" t="inlineStr">
        <is>
          <t>Yellow cells are editable operating assumptions.</t>
        </is>
      </c>
      <c r="T6" t="inlineStr">
        <is>
          <t>Inspected</t>
        </is>
      </c>
      <c r="U6">
        <f>IFERROR(COUNTIFS('Arrivals and Departures'!$F$5:$F$104,$B$4,'Arrivals and Departures'!$W$5:$W$104,T6,'Arrivals and Departures'!$T$5:$T$104,"&lt;&gt;Canceled"),0)</f>
        <v/>
      </c>
      <c r="X6">
        <f>""</f>
        <v/>
      </c>
    </row>
    <row r="7">
      <c r="A7" s="9" t="inlineStr">
        <is>
          <t>Daily Movement Summary</t>
        </is>
      </c>
      <c r="B7" s="10" t="n"/>
      <c r="C7" s="10" t="n"/>
      <c r="D7" s="10" t="n"/>
      <c r="E7" s="10" t="n"/>
      <c r="F7" s="10" t="n"/>
      <c r="G7" s="10" t="n"/>
      <c r="H7" s="10" t="n"/>
      <c r="T7" t="inlineStr">
        <is>
          <t>Out of Order</t>
        </is>
      </c>
      <c r="U7">
        <f>IFERROR(COUNTIFS('Arrivals and Departures'!$F$5:$F$104,$B$4,'Arrivals and Departures'!$W$5:$W$104,T7,'Arrivals and Departures'!$T$5:$T$104,"&lt;&gt;Canceled"),0)</f>
        <v/>
      </c>
      <c r="X7">
        <f>""</f>
        <v/>
      </c>
    </row>
    <row r="8">
      <c r="A8" s="3" t="inlineStr">
        <is>
          <t>Expected Arrivals</t>
        </is>
      </c>
      <c r="B8" s="11">
        <f>IFERROR(COUNTIFS('Arrivals and Departures'!$F$5:$F$104,$B$4,'Arrivals and Departures'!$T$5:$T$104,"&lt;&gt;Canceled",'Arrivals and Departures'!$A$5:$A$104,"&lt;&gt;"),0)</f>
        <v/>
      </c>
      <c r="C8" s="3" t="inlineStr">
        <is>
          <t>Checked In</t>
        </is>
      </c>
      <c r="D8" s="11">
        <f>IFERROR(COUNTIFS('Arrivals and Departures'!$F$5:$F$104,$B$4,'Arrivals and Departures'!$U$5:$U$104,"Checked In"),0)</f>
        <v/>
      </c>
      <c r="E8" s="3" t="inlineStr">
        <is>
          <t>Rooms Not Ready</t>
        </is>
      </c>
      <c r="F8" s="11">
        <f>IFERROR(COUNTIFS('Arrivals and Departures'!$F$5:$F$104,$B$4,'Arrivals and Departures'!$W$5:$W$104,"&lt;&gt;Ready",'Arrivals and Departures'!$W$5:$W$104,"&lt;&gt;Inspected",'Arrivals and Departures'!$T$5:$T$104,"&lt;&gt;Canceled",'Arrivals and Departures'!$A$5:$A$104,"&lt;&gt;"),0)</f>
        <v/>
      </c>
      <c r="G8" s="3" t="inlineStr">
        <is>
          <t>VIP Arrivals</t>
        </is>
      </c>
      <c r="H8" s="11">
        <f>IFERROR(COUNTIFS('Arrivals and Departures'!$F$5:$F$104,$B$4,'Arrivals and Departures'!$Y$5:$Y$104,"VIP",'Arrivals and Departures'!$T$5:$T$104,"&lt;&gt;Canceled")+COUNTIFS('Arrivals and Departures'!$F$5:$F$104,$B$4,'Arrivals and Departures'!$Y$5:$Y$104,"High VIP",'Arrivals and Departures'!$T$5:$T$104,"&lt;&gt;Canceled"),0)</f>
        <v/>
      </c>
      <c r="T8" t="inlineStr">
        <is>
          <t>Not Assigned</t>
        </is>
      </c>
      <c r="U8">
        <f>IFERROR(COUNTIFS('Arrivals and Departures'!$F$5:$F$104,$B$4,'Arrivals and Departures'!$W$5:$W$104,T8,'Arrivals and Departures'!$T$5:$T$104,"&lt;&gt;Canceled"),0)</f>
        <v/>
      </c>
      <c r="X8">
        <f>""</f>
        <v/>
      </c>
    </row>
    <row r="9">
      <c r="U9">
        <f>""</f>
        <v/>
      </c>
      <c r="X9">
        <f>""</f>
        <v/>
      </c>
    </row>
    <row r="10">
      <c r="A10" s="3" t="inlineStr">
        <is>
          <t>Expected Departures</t>
        </is>
      </c>
      <c r="B10" s="11">
        <f>IFERROR(COUNTIFS('Arrivals and Departures'!$H$5:$H$104,$B$4,'Arrivals and Departures'!$T$5:$T$104,"&lt;&gt;Canceled",'Arrivals and Departures'!$A$5:$A$104,"&lt;&gt;"),0)</f>
        <v/>
      </c>
      <c r="C10" s="3" t="inlineStr">
        <is>
          <t>Checked Out</t>
        </is>
      </c>
      <c r="D10" s="11">
        <f>IFERROR(COUNTIFS('Arrivals and Departures'!$H$5:$H$104,$B$4,'Arrivals and Departures'!$V$5:$V$104,"Checked Out"),0)</f>
        <v/>
      </c>
      <c r="E10" s="3" t="inlineStr">
        <is>
          <t>Open Departure Balances</t>
        </is>
      </c>
      <c r="F10" s="12">
        <f>IFERROR(SUMIFS('Arrivals and Departures'!$R$5:$R$104,'Arrivals and Departures'!$H$5:$H$104,$B$4,'Arrivals and Departures'!$V$5:$V$104,"&lt;&gt;Checked Out",'Arrivals and Departures'!$T$5:$T$104,"&lt;&gt;Canceled"),0)</f>
        <v/>
      </c>
      <c r="G10" s="3" t="inlineStr">
        <is>
          <t>Total Guests Moving</t>
        </is>
      </c>
      <c r="H10" s="11">
        <f>IFERROR(SUMIFS('Arrivals and Departures'!$K$5:$K$104,'Arrivals and Departures'!$F$5:$F$104,$B$4)+SUMIFS('Arrivals and Departures'!$L$5:$L$104,'Arrivals and Departures'!$F$5:$F$104,$B$4)+SUMIFS('Arrivals and Departures'!$K$5:$K$104,'Arrivals and Departures'!$H$5:$H$104,$B$4)+SUMIFS('Arrivals and Departures'!$L$5:$L$104,'Arrivals and Departures'!$H$5:$H$104,$B$4),0)</f>
        <v/>
      </c>
      <c r="U10">
        <f>""</f>
        <v/>
      </c>
      <c r="X10">
        <f>""</f>
        <v/>
      </c>
    </row>
    <row r="11">
      <c r="U11">
        <f>""</f>
        <v/>
      </c>
      <c r="X11">
        <f>""</f>
        <v/>
      </c>
    </row>
    <row r="12">
      <c r="A12" s="9" t="inlineStr">
        <is>
          <t>Items Requiring Attention</t>
        </is>
      </c>
      <c r="B12" s="10" t="n"/>
      <c r="C12" s="10" t="n"/>
      <c r="D12" s="10" t="n"/>
      <c r="E12" s="10" t="n"/>
      <c r="F12" s="10" t="n"/>
      <c r="G12" s="10" t="n"/>
      <c r="H12" s="10" t="n"/>
      <c r="U12">
        <f>""</f>
        <v/>
      </c>
      <c r="X12">
        <f>""</f>
        <v/>
      </c>
    </row>
    <row r="13">
      <c r="A13" s="3" t="inlineStr">
        <is>
          <t>Past Arrival Time, Not Checked In</t>
        </is>
      </c>
      <c r="B13" s="11">
        <f>IFERROR(COUNTIFS('Arrivals and Departures'!$F$5:$F$104,$B$4,'Arrivals and Departures'!$G$5:$G$104,"&lt;"&amp;MOD(NOW(),1),'Arrivals and Departures'!$U$5:$U$104,"&lt;&gt;Checked In",'Arrivals and Departures'!$T$5:$T$104,"&lt;&gt;Canceled",'Arrivals and Departures'!$A$5:$A$104,"&lt;&gt;"),0)</f>
        <v/>
      </c>
      <c r="C13" s="3" t="inlineStr">
        <is>
          <t>Arrivals Missing a Room Assignment</t>
        </is>
      </c>
      <c r="D13" s="11">
        <f>IFERROR(COUNTIFS('Arrivals and Departures'!$F$5:$F$104,$B$4,'Arrivals and Departures'!$N$5:$N$104,"",'Arrivals and Departures'!$T$5:$T$104,"&lt;&gt;Canceled",'Arrivals and Departures'!$A$5:$A$104,"&lt;&gt;"),0)</f>
        <v/>
      </c>
      <c r="E13" s="3" t="inlineStr">
        <is>
          <t>Accessible Requests to Confirm</t>
        </is>
      </c>
      <c r="F13" s="11">
        <f>IFERROR(COUNTIFS('Arrivals and Departures'!$F$5:$F$104,$B$4,'Arrivals and Departures'!$Z$5:$Z$104,"Yes",'Arrivals and Departures'!$AD$5:$AD$104,"&lt;&gt;Completed",'Arrivals and Departures'!$T$5:$T$104,"&lt;&gt;Canceled"),0)</f>
        <v/>
      </c>
      <c r="G13" s="3" t="inlineStr">
        <is>
          <t>High Balances</t>
        </is>
      </c>
      <c r="H13" s="11">
        <f>IFERROR(COUNTIFS('Arrivals and Departures'!$R$5:$R$104,"&gt;="&amp;$E$5,'Arrivals and Departures'!$T$5:$T$104,"&lt;&gt;Canceled",'Arrivals and Departures'!$T$5:$T$104,"&lt;&gt;No-Show",'Arrivals and Departures'!$A$5:$A$104,"&lt;&gt;"),0)</f>
        <v/>
      </c>
      <c r="U13">
        <f>""</f>
        <v/>
      </c>
      <c r="X13">
        <f>""</f>
        <v/>
      </c>
    </row>
    <row r="14">
      <c r="U14">
        <f>""</f>
        <v/>
      </c>
      <c r="X14">
        <f>""</f>
        <v/>
      </c>
    </row>
    <row r="15">
      <c r="A15" s="3" t="inlineStr">
        <is>
          <t>Departures Not Checked Out</t>
        </is>
      </c>
      <c r="B15" s="11">
        <f>IFERROR(COUNTIFS('Arrivals and Departures'!$H$5:$H$104,$B$4,'Arrivals and Departures'!$V$5:$V$104,"&lt;&gt;Checked Out",'Arrivals and Departures'!$T$5:$T$104,"&lt;&gt;Canceled",'Arrivals and Departures'!$A$5:$A$104,"&lt;&gt;"),0)</f>
        <v/>
      </c>
      <c r="C15" s="3" t="inlineStr">
        <is>
          <t>Housekeeping Status Not Clear</t>
        </is>
      </c>
      <c r="D15" s="11">
        <f>IFERROR(COUNTIFS('Arrivals and Departures'!$F$5:$F$104,$B$4,'Arrivals and Departures'!$W$5:$W$104,"Dirty")+COUNTIFS('Arrivals and Departures'!$F$5:$F$104,$B$4,'Arrivals and Departures'!$W$5:$W$104,"Out of Order")+COUNTIFS('Arrivals and Departures'!$F$5:$F$104,$B$4,'Arrivals and Departures'!$W$5:$W$104,"Not Assigned"),0)</f>
        <v/>
      </c>
      <c r="E15" s="3" t="inlineStr">
        <is>
          <t>Missing Payment Method</t>
        </is>
      </c>
      <c r="F15" s="11">
        <f>IFERROR(COUNTIFS('Arrivals and Departures'!$F$5:$F$104,"&lt;="&amp;$B$4,'Arrivals and Departures'!$H$5:$H$104,"&gt;="&amp;$B$4,'Arrivals and Departures'!$S$5:$S$104,"",'Arrivals and Departures'!$T$5:$T$104,"&lt;&gt;Canceled",'Arrivals and Departures'!$A$5:$A$104,"&lt;&gt;"),0)</f>
        <v/>
      </c>
      <c r="G15" s="3" t="inlineStr">
        <is>
          <t>Open Guest Requests</t>
        </is>
      </c>
      <c r="H15" s="11">
        <f>IFERROR(COUNTIFS('Arrivals and Departures'!$F$5:$F$104,"&lt;="&amp;$B$4,'Arrivals and Departures'!$H$5:$H$104,"&gt;="&amp;$B$4,'Arrivals and Departures'!$AC$5:$AC$104,"&lt;&gt;",'Arrivals and Departures'!$AD$5:$AD$104,"&lt;&gt;Completed",'Arrivals and Departures'!$AD$5:$AD$104,"&lt;&gt;Not Applicable",'Arrivals and Departures'!$T$5:$T$104,"&lt;&gt;Canceled"),0)</f>
        <v/>
      </c>
      <c r="U15">
        <f>""</f>
        <v/>
      </c>
      <c r="X15">
        <f>""</f>
        <v/>
      </c>
    </row>
    <row r="16">
      <c r="B16">
        <f>""</f>
        <v/>
      </c>
      <c r="D16">
        <f>""</f>
        <v/>
      </c>
      <c r="F16">
        <f>""</f>
        <v/>
      </c>
      <c r="H16">
        <f>""</f>
        <v/>
      </c>
      <c r="U16">
        <f>""</f>
        <v/>
      </c>
      <c r="X16">
        <f>""</f>
        <v/>
      </c>
    </row>
    <row r="17">
      <c r="B17">
        <f>""</f>
        <v/>
      </c>
      <c r="D17">
        <f>""</f>
        <v/>
      </c>
      <c r="F17">
        <f>""</f>
        <v/>
      </c>
      <c r="H17">
        <f>""</f>
        <v/>
      </c>
      <c r="U17">
        <f>""</f>
        <v/>
      </c>
      <c r="X17">
        <f>""</f>
        <v/>
      </c>
    </row>
    <row r="18">
      <c r="A18" s="9" t="inlineStr">
        <is>
          <t>Daily Shift Notes</t>
        </is>
      </c>
      <c r="B18" s="10">
        <f>""</f>
        <v/>
      </c>
      <c r="C18" s="10" t="n"/>
      <c r="D18" s="10">
        <f>""</f>
        <v/>
      </c>
      <c r="E18" s="10" t="n"/>
      <c r="F18" s="10">
        <f>""</f>
        <v/>
      </c>
      <c r="G18" s="10" t="n"/>
      <c r="H18" s="10">
        <f>""</f>
        <v/>
      </c>
      <c r="U18">
        <f>""</f>
        <v/>
      </c>
      <c r="X18">
        <f>""</f>
        <v/>
      </c>
    </row>
    <row r="19" ht="22" customHeight="1">
      <c r="A19" s="13" t="n"/>
      <c r="B19" s="13">
        <f>""</f>
        <v/>
      </c>
      <c r="C19" s="13" t="n"/>
      <c r="D19" s="13">
        <f>""</f>
        <v/>
      </c>
      <c r="E19" s="13" t="n"/>
      <c r="F19" s="13">
        <f>""</f>
        <v/>
      </c>
      <c r="G19" s="13" t="n"/>
      <c r="H19" s="13">
        <f>""</f>
        <v/>
      </c>
      <c r="U19">
        <f>""</f>
        <v/>
      </c>
      <c r="X19">
        <f>""</f>
        <v/>
      </c>
    </row>
    <row r="20" ht="22" customHeight="1">
      <c r="A20" s="13" t="n"/>
      <c r="B20" s="13">
        <f>""</f>
        <v/>
      </c>
      <c r="C20" s="13" t="n"/>
      <c r="D20" s="13">
        <f>""</f>
        <v/>
      </c>
      <c r="E20" s="13" t="n"/>
      <c r="F20" s="13">
        <f>""</f>
        <v/>
      </c>
      <c r="G20" s="13" t="n"/>
      <c r="H20" s="13">
        <f>""</f>
        <v/>
      </c>
      <c r="U20">
        <f>""</f>
        <v/>
      </c>
      <c r="X20">
        <f>""</f>
        <v/>
      </c>
    </row>
    <row r="21" ht="22" customHeight="1">
      <c r="A21" s="13" t="n"/>
      <c r="B21" s="13">
        <f>""</f>
        <v/>
      </c>
      <c r="C21" s="13" t="n"/>
      <c r="D21" s="13">
        <f>""</f>
        <v/>
      </c>
      <c r="E21" s="13" t="n"/>
      <c r="F21" s="13">
        <f>""</f>
        <v/>
      </c>
      <c r="G21" s="13" t="n"/>
      <c r="H21" s="13">
        <f>""</f>
        <v/>
      </c>
      <c r="U21">
        <f>""</f>
        <v/>
      </c>
      <c r="X21">
        <f>""</f>
        <v/>
      </c>
    </row>
    <row r="22" ht="22" customHeight="1">
      <c r="A22" s="13" t="n"/>
      <c r="B22" s="13">
        <f>""</f>
        <v/>
      </c>
      <c r="C22" s="13" t="n"/>
      <c r="D22" s="13">
        <f>""</f>
        <v/>
      </c>
      <c r="E22" s="13" t="n"/>
      <c r="F22" s="13">
        <f>""</f>
        <v/>
      </c>
      <c r="G22" s="13" t="n"/>
      <c r="H22" s="13">
        <f>""</f>
        <v/>
      </c>
      <c r="U22">
        <f>""</f>
        <v/>
      </c>
      <c r="X22">
        <f>""</f>
        <v/>
      </c>
    </row>
    <row r="23" ht="22" customHeight="1">
      <c r="A23" s="13" t="n"/>
      <c r="B23" s="13">
        <f>""</f>
        <v/>
      </c>
      <c r="C23" s="13" t="n"/>
      <c r="D23" s="13">
        <f>""</f>
        <v/>
      </c>
      <c r="E23" s="13" t="n"/>
      <c r="F23" s="13">
        <f>""</f>
        <v/>
      </c>
      <c r="G23" s="13" t="n"/>
      <c r="H23" s="13">
        <f>""</f>
        <v/>
      </c>
      <c r="U23">
        <f>""</f>
        <v/>
      </c>
      <c r="X23">
        <f>""</f>
        <v/>
      </c>
    </row>
    <row r="24" ht="22" customHeight="1">
      <c r="A24" s="13" t="n"/>
      <c r="B24" s="13">
        <f>""</f>
        <v/>
      </c>
      <c r="C24" s="13" t="n"/>
      <c r="D24" s="13">
        <f>""</f>
        <v/>
      </c>
      <c r="E24" s="13" t="n"/>
      <c r="F24" s="13">
        <f>""</f>
        <v/>
      </c>
      <c r="G24" s="13" t="n"/>
      <c r="H24" s="13">
        <f>""</f>
        <v/>
      </c>
      <c r="U24">
        <f>""</f>
        <v/>
      </c>
      <c r="X24">
        <f>""</f>
        <v/>
      </c>
    </row>
    <row r="25">
      <c r="B25">
        <f>""</f>
        <v/>
      </c>
      <c r="D25">
        <f>""</f>
        <v/>
      </c>
      <c r="F25">
        <f>""</f>
        <v/>
      </c>
      <c r="H25">
        <f>""</f>
        <v/>
      </c>
      <c r="U25">
        <f>""</f>
        <v/>
      </c>
      <c r="X25">
        <f>""</f>
        <v/>
      </c>
    </row>
    <row r="26">
      <c r="B26">
        <f>""</f>
        <v/>
      </c>
      <c r="D26">
        <f>""</f>
        <v/>
      </c>
      <c r="F26">
        <f>""</f>
        <v/>
      </c>
      <c r="H26">
        <f>""</f>
        <v/>
      </c>
      <c r="U26">
        <f>""</f>
        <v/>
      </c>
      <c r="X26">
        <f>""</f>
        <v/>
      </c>
    </row>
    <row r="27">
      <c r="B27">
        <f>""</f>
        <v/>
      </c>
      <c r="D27">
        <f>""</f>
        <v/>
      </c>
      <c r="F27">
        <f>""</f>
        <v/>
      </c>
      <c r="H27">
        <f>""</f>
        <v/>
      </c>
      <c r="U27">
        <f>""</f>
        <v/>
      </c>
      <c r="X27">
        <f>""</f>
        <v/>
      </c>
    </row>
    <row r="28">
      <c r="B28">
        <f>""</f>
        <v/>
      </c>
      <c r="D28">
        <f>""</f>
        <v/>
      </c>
      <c r="F28">
        <f>""</f>
        <v/>
      </c>
      <c r="H28">
        <f>""</f>
        <v/>
      </c>
      <c r="U28">
        <f>""</f>
        <v/>
      </c>
      <c r="X28">
        <f>""</f>
        <v/>
      </c>
    </row>
    <row r="29">
      <c r="B29">
        <f>""</f>
        <v/>
      </c>
      <c r="D29">
        <f>""</f>
        <v/>
      </c>
      <c r="F29">
        <f>""</f>
        <v/>
      </c>
      <c r="H29">
        <f>""</f>
        <v/>
      </c>
      <c r="U29">
        <f>""</f>
        <v/>
      </c>
      <c r="X29">
        <f>""</f>
        <v/>
      </c>
    </row>
    <row r="30">
      <c r="B30">
        <f>""</f>
        <v/>
      </c>
      <c r="D30">
        <f>""</f>
        <v/>
      </c>
      <c r="F30">
        <f>""</f>
        <v/>
      </c>
      <c r="H30">
        <f>""</f>
        <v/>
      </c>
      <c r="U30">
        <f>""</f>
        <v/>
      </c>
      <c r="X30">
        <f>""</f>
        <v/>
      </c>
    </row>
    <row r="31">
      <c r="B31">
        <f>""</f>
        <v/>
      </c>
      <c r="D31">
        <f>""</f>
        <v/>
      </c>
      <c r="F31">
        <f>""</f>
        <v/>
      </c>
      <c r="H31">
        <f>""</f>
        <v/>
      </c>
      <c r="U31">
        <f>""</f>
        <v/>
      </c>
      <c r="X31">
        <f>""</f>
        <v/>
      </c>
    </row>
    <row r="32">
      <c r="B32">
        <f>""</f>
        <v/>
      </c>
      <c r="D32">
        <f>""</f>
        <v/>
      </c>
      <c r="F32">
        <f>""</f>
        <v/>
      </c>
      <c r="H32">
        <f>""</f>
        <v/>
      </c>
      <c r="U32">
        <f>""</f>
        <v/>
      </c>
      <c r="X32">
        <f>""</f>
        <v/>
      </c>
    </row>
    <row r="33">
      <c r="B33">
        <f>""</f>
        <v/>
      </c>
      <c r="D33">
        <f>""</f>
        <v/>
      </c>
      <c r="F33">
        <f>""</f>
        <v/>
      </c>
      <c r="H33">
        <f>""</f>
        <v/>
      </c>
      <c r="U33">
        <f>""</f>
        <v/>
      </c>
      <c r="X33">
        <f>""</f>
        <v/>
      </c>
    </row>
    <row r="34">
      <c r="B34">
        <f>""</f>
        <v/>
      </c>
      <c r="D34">
        <f>""</f>
        <v/>
      </c>
      <c r="F34">
        <f>""</f>
        <v/>
      </c>
      <c r="H34">
        <f>""</f>
        <v/>
      </c>
      <c r="U34">
        <f>""</f>
        <v/>
      </c>
      <c r="X34">
        <f>""</f>
        <v/>
      </c>
    </row>
    <row r="35">
      <c r="B35">
        <f>""</f>
        <v/>
      </c>
      <c r="D35">
        <f>""</f>
        <v/>
      </c>
      <c r="F35">
        <f>""</f>
        <v/>
      </c>
      <c r="H35">
        <f>""</f>
        <v/>
      </c>
      <c r="U35">
        <f>""</f>
        <v/>
      </c>
      <c r="X35">
        <f>""</f>
        <v/>
      </c>
    </row>
    <row r="36">
      <c r="B36">
        <f>""</f>
        <v/>
      </c>
      <c r="D36">
        <f>""</f>
        <v/>
      </c>
      <c r="F36">
        <f>""</f>
        <v/>
      </c>
      <c r="H36">
        <f>""</f>
        <v/>
      </c>
      <c r="U36">
        <f>""</f>
        <v/>
      </c>
      <c r="X36">
        <f>""</f>
        <v/>
      </c>
    </row>
    <row r="37">
      <c r="B37">
        <f>""</f>
        <v/>
      </c>
      <c r="D37">
        <f>""</f>
        <v/>
      </c>
      <c r="F37">
        <f>""</f>
        <v/>
      </c>
      <c r="H37">
        <f>""</f>
        <v/>
      </c>
      <c r="U37">
        <f>""</f>
        <v/>
      </c>
      <c r="X37">
        <f>""</f>
        <v/>
      </c>
    </row>
    <row r="38">
      <c r="B38">
        <f>""</f>
        <v/>
      </c>
      <c r="D38">
        <f>""</f>
        <v/>
      </c>
      <c r="F38">
        <f>""</f>
        <v/>
      </c>
      <c r="H38">
        <f>""</f>
        <v/>
      </c>
      <c r="U38">
        <f>""</f>
        <v/>
      </c>
      <c r="X38">
        <f>""</f>
        <v/>
      </c>
    </row>
    <row r="39">
      <c r="B39">
        <f>""</f>
        <v/>
      </c>
      <c r="D39">
        <f>""</f>
        <v/>
      </c>
      <c r="F39">
        <f>""</f>
        <v/>
      </c>
      <c r="H39">
        <f>""</f>
        <v/>
      </c>
      <c r="U39">
        <f>""</f>
        <v/>
      </c>
      <c r="X39">
        <f>""</f>
        <v/>
      </c>
    </row>
    <row r="40">
      <c r="B40">
        <f>""</f>
        <v/>
      </c>
      <c r="D40">
        <f>""</f>
        <v/>
      </c>
      <c r="F40">
        <f>""</f>
        <v/>
      </c>
      <c r="H40">
        <f>""</f>
        <v/>
      </c>
      <c r="U40">
        <f>""</f>
        <v/>
      </c>
      <c r="X40">
        <f>""</f>
        <v/>
      </c>
    </row>
    <row r="41">
      <c r="B41">
        <f>""</f>
        <v/>
      </c>
      <c r="D41">
        <f>""</f>
        <v/>
      </c>
      <c r="F41">
        <f>""</f>
        <v/>
      </c>
      <c r="H41">
        <f>""</f>
        <v/>
      </c>
      <c r="U41">
        <f>""</f>
        <v/>
      </c>
      <c r="X41">
        <f>""</f>
        <v/>
      </c>
    </row>
    <row r="42">
      <c r="B42">
        <f>""</f>
        <v/>
      </c>
      <c r="D42">
        <f>""</f>
        <v/>
      </c>
      <c r="F42">
        <f>""</f>
        <v/>
      </c>
      <c r="H42">
        <f>""</f>
        <v/>
      </c>
      <c r="U42">
        <f>""</f>
        <v/>
      </c>
      <c r="X42">
        <f>""</f>
        <v/>
      </c>
    </row>
    <row r="43">
      <c r="B43">
        <f>""</f>
        <v/>
      </c>
      <c r="D43">
        <f>""</f>
        <v/>
      </c>
      <c r="F43">
        <f>""</f>
        <v/>
      </c>
      <c r="H43">
        <f>""</f>
        <v/>
      </c>
      <c r="U43">
        <f>""</f>
        <v/>
      </c>
      <c r="X43">
        <f>""</f>
        <v/>
      </c>
    </row>
    <row r="44">
      <c r="B44">
        <f>""</f>
        <v/>
      </c>
      <c r="D44">
        <f>""</f>
        <v/>
      </c>
      <c r="F44">
        <f>""</f>
        <v/>
      </c>
      <c r="H44">
        <f>""</f>
        <v/>
      </c>
      <c r="U44">
        <f>""</f>
        <v/>
      </c>
      <c r="X44">
        <f>""</f>
        <v/>
      </c>
    </row>
    <row r="45">
      <c r="B45">
        <f>""</f>
        <v/>
      </c>
      <c r="D45">
        <f>""</f>
        <v/>
      </c>
      <c r="F45">
        <f>""</f>
        <v/>
      </c>
      <c r="H45">
        <f>""</f>
        <v/>
      </c>
      <c r="U45">
        <f>""</f>
        <v/>
      </c>
      <c r="X45">
        <f>""</f>
        <v/>
      </c>
    </row>
    <row r="46">
      <c r="B46">
        <f>""</f>
        <v/>
      </c>
      <c r="D46">
        <f>""</f>
        <v/>
      </c>
      <c r="F46">
        <f>""</f>
        <v/>
      </c>
      <c r="H46">
        <f>""</f>
        <v/>
      </c>
      <c r="U46">
        <f>""</f>
        <v/>
      </c>
      <c r="X46">
        <f>""</f>
        <v/>
      </c>
    </row>
    <row r="47">
      <c r="B47">
        <f>""</f>
        <v/>
      </c>
      <c r="D47">
        <f>""</f>
        <v/>
      </c>
      <c r="F47">
        <f>""</f>
        <v/>
      </c>
      <c r="H47">
        <f>""</f>
        <v/>
      </c>
      <c r="U47">
        <f>""</f>
        <v/>
      </c>
      <c r="X47">
        <f>""</f>
        <v/>
      </c>
    </row>
    <row r="48">
      <c r="B48">
        <f>""</f>
        <v/>
      </c>
      <c r="D48">
        <f>""</f>
        <v/>
      </c>
      <c r="F48">
        <f>""</f>
        <v/>
      </c>
      <c r="H48">
        <f>""</f>
        <v/>
      </c>
      <c r="U48">
        <f>""</f>
        <v/>
      </c>
      <c r="X48">
        <f>""</f>
        <v/>
      </c>
    </row>
    <row r="49">
      <c r="B49">
        <f>""</f>
        <v/>
      </c>
      <c r="D49">
        <f>""</f>
        <v/>
      </c>
      <c r="F49">
        <f>""</f>
        <v/>
      </c>
      <c r="H49">
        <f>""</f>
        <v/>
      </c>
      <c r="U49">
        <f>""</f>
        <v/>
      </c>
      <c r="X49">
        <f>""</f>
        <v/>
      </c>
    </row>
    <row r="50">
      <c r="B50">
        <f>""</f>
        <v/>
      </c>
      <c r="D50">
        <f>""</f>
        <v/>
      </c>
      <c r="F50">
        <f>""</f>
        <v/>
      </c>
      <c r="H50">
        <f>""</f>
        <v/>
      </c>
      <c r="U50">
        <f>""</f>
        <v/>
      </c>
      <c r="X50">
        <f>""</f>
        <v/>
      </c>
    </row>
    <row r="51">
      <c r="B51">
        <f>""</f>
        <v/>
      </c>
      <c r="D51">
        <f>""</f>
        <v/>
      </c>
      <c r="F51">
        <f>""</f>
        <v/>
      </c>
      <c r="H51">
        <f>""</f>
        <v/>
      </c>
      <c r="U51">
        <f>""</f>
        <v/>
      </c>
      <c r="X51">
        <f>""</f>
        <v/>
      </c>
    </row>
    <row r="52">
      <c r="B52">
        <f>""</f>
        <v/>
      </c>
      <c r="D52">
        <f>""</f>
        <v/>
      </c>
      <c r="F52">
        <f>""</f>
        <v/>
      </c>
      <c r="H52">
        <f>""</f>
        <v/>
      </c>
      <c r="U52">
        <f>""</f>
        <v/>
      </c>
      <c r="X52">
        <f>""</f>
        <v/>
      </c>
    </row>
    <row r="53">
      <c r="B53">
        <f>""</f>
        <v/>
      </c>
      <c r="D53">
        <f>""</f>
        <v/>
      </c>
      <c r="F53">
        <f>""</f>
        <v/>
      </c>
      <c r="H53">
        <f>""</f>
        <v/>
      </c>
      <c r="U53">
        <f>""</f>
        <v/>
      </c>
      <c r="X53">
        <f>""</f>
        <v/>
      </c>
    </row>
    <row r="54">
      <c r="B54">
        <f>""</f>
        <v/>
      </c>
      <c r="D54">
        <f>""</f>
        <v/>
      </c>
      <c r="F54">
        <f>""</f>
        <v/>
      </c>
      <c r="H54">
        <f>""</f>
        <v/>
      </c>
      <c r="U54">
        <f>""</f>
        <v/>
      </c>
      <c r="X54">
        <f>""</f>
        <v/>
      </c>
    </row>
    <row r="55">
      <c r="B55">
        <f>""</f>
        <v/>
      </c>
      <c r="D55">
        <f>""</f>
        <v/>
      </c>
      <c r="F55">
        <f>""</f>
        <v/>
      </c>
      <c r="H55">
        <f>""</f>
        <v/>
      </c>
      <c r="U55">
        <f>""</f>
        <v/>
      </c>
      <c r="X55">
        <f>""</f>
        <v/>
      </c>
    </row>
    <row r="56">
      <c r="B56">
        <f>""</f>
        <v/>
      </c>
      <c r="D56">
        <f>""</f>
        <v/>
      </c>
      <c r="F56">
        <f>""</f>
        <v/>
      </c>
      <c r="H56">
        <f>""</f>
        <v/>
      </c>
      <c r="U56">
        <f>""</f>
        <v/>
      </c>
      <c r="X56">
        <f>""</f>
        <v/>
      </c>
    </row>
    <row r="57">
      <c r="B57">
        <f>""</f>
        <v/>
      </c>
      <c r="D57">
        <f>""</f>
        <v/>
      </c>
      <c r="F57">
        <f>""</f>
        <v/>
      </c>
      <c r="H57">
        <f>""</f>
        <v/>
      </c>
      <c r="U57">
        <f>""</f>
        <v/>
      </c>
      <c r="X57">
        <f>""</f>
        <v/>
      </c>
    </row>
    <row r="58">
      <c r="B58">
        <f>""</f>
        <v/>
      </c>
      <c r="D58">
        <f>""</f>
        <v/>
      </c>
      <c r="F58">
        <f>""</f>
        <v/>
      </c>
      <c r="H58">
        <f>""</f>
        <v/>
      </c>
      <c r="U58">
        <f>""</f>
        <v/>
      </c>
      <c r="X58">
        <f>""</f>
        <v/>
      </c>
    </row>
    <row r="59">
      <c r="B59">
        <f>""</f>
        <v/>
      </c>
      <c r="D59">
        <f>""</f>
        <v/>
      </c>
      <c r="F59">
        <f>""</f>
        <v/>
      </c>
      <c r="H59">
        <f>""</f>
        <v/>
      </c>
      <c r="U59">
        <f>""</f>
        <v/>
      </c>
      <c r="X59">
        <f>""</f>
        <v/>
      </c>
    </row>
    <row r="60">
      <c r="B60">
        <f>""</f>
        <v/>
      </c>
      <c r="D60">
        <f>""</f>
        <v/>
      </c>
      <c r="F60">
        <f>""</f>
        <v/>
      </c>
      <c r="H60">
        <f>""</f>
        <v/>
      </c>
      <c r="U60">
        <f>""</f>
        <v/>
      </c>
      <c r="X60">
        <f>""</f>
        <v/>
      </c>
    </row>
    <row r="61">
      <c r="B61">
        <f>""</f>
        <v/>
      </c>
      <c r="D61">
        <f>""</f>
        <v/>
      </c>
      <c r="F61">
        <f>""</f>
        <v/>
      </c>
      <c r="H61">
        <f>""</f>
        <v/>
      </c>
      <c r="U61">
        <f>""</f>
        <v/>
      </c>
      <c r="X61">
        <f>""</f>
        <v/>
      </c>
    </row>
    <row r="62">
      <c r="B62">
        <f>""</f>
        <v/>
      </c>
      <c r="D62">
        <f>""</f>
        <v/>
      </c>
      <c r="F62">
        <f>""</f>
        <v/>
      </c>
      <c r="H62">
        <f>""</f>
        <v/>
      </c>
      <c r="U62">
        <f>""</f>
        <v/>
      </c>
      <c r="X62">
        <f>""</f>
        <v/>
      </c>
    </row>
    <row r="63">
      <c r="B63">
        <f>""</f>
        <v/>
      </c>
      <c r="D63">
        <f>""</f>
        <v/>
      </c>
      <c r="F63">
        <f>""</f>
        <v/>
      </c>
      <c r="H63">
        <f>""</f>
        <v/>
      </c>
      <c r="U63">
        <f>""</f>
        <v/>
      </c>
      <c r="X63">
        <f>""</f>
        <v/>
      </c>
    </row>
    <row r="64">
      <c r="B64">
        <f>""</f>
        <v/>
      </c>
      <c r="D64">
        <f>""</f>
        <v/>
      </c>
      <c r="F64">
        <f>""</f>
        <v/>
      </c>
      <c r="H64">
        <f>""</f>
        <v/>
      </c>
      <c r="U64">
        <f>""</f>
        <v/>
      </c>
      <c r="X64">
        <f>""</f>
        <v/>
      </c>
    </row>
    <row r="65">
      <c r="B65">
        <f>""</f>
        <v/>
      </c>
      <c r="D65">
        <f>""</f>
        <v/>
      </c>
      <c r="F65">
        <f>""</f>
        <v/>
      </c>
      <c r="H65">
        <f>""</f>
        <v/>
      </c>
      <c r="U65">
        <f>""</f>
        <v/>
      </c>
      <c r="X65">
        <f>""</f>
        <v/>
      </c>
    </row>
    <row r="66">
      <c r="B66">
        <f>""</f>
        <v/>
      </c>
      <c r="D66">
        <f>""</f>
        <v/>
      </c>
      <c r="F66">
        <f>""</f>
        <v/>
      </c>
      <c r="H66">
        <f>""</f>
        <v/>
      </c>
      <c r="U66">
        <f>""</f>
        <v/>
      </c>
      <c r="X66">
        <f>""</f>
        <v/>
      </c>
    </row>
    <row r="67">
      <c r="B67">
        <f>""</f>
        <v/>
      </c>
      <c r="D67">
        <f>""</f>
        <v/>
      </c>
      <c r="F67">
        <f>""</f>
        <v/>
      </c>
      <c r="H67">
        <f>""</f>
        <v/>
      </c>
      <c r="U67">
        <f>""</f>
        <v/>
      </c>
      <c r="X67">
        <f>""</f>
        <v/>
      </c>
    </row>
    <row r="68">
      <c r="B68">
        <f>""</f>
        <v/>
      </c>
      <c r="D68">
        <f>""</f>
        <v/>
      </c>
      <c r="F68">
        <f>""</f>
        <v/>
      </c>
      <c r="H68">
        <f>""</f>
        <v/>
      </c>
      <c r="U68">
        <f>""</f>
        <v/>
      </c>
      <c r="X68">
        <f>""</f>
        <v/>
      </c>
    </row>
    <row r="69">
      <c r="B69">
        <f>""</f>
        <v/>
      </c>
      <c r="D69">
        <f>""</f>
        <v/>
      </c>
      <c r="F69">
        <f>""</f>
        <v/>
      </c>
      <c r="H69">
        <f>""</f>
        <v/>
      </c>
      <c r="U69">
        <f>""</f>
        <v/>
      </c>
      <c r="X69">
        <f>""</f>
        <v/>
      </c>
    </row>
    <row r="70">
      <c r="B70">
        <f>""</f>
        <v/>
      </c>
      <c r="D70">
        <f>""</f>
        <v/>
      </c>
      <c r="F70">
        <f>""</f>
        <v/>
      </c>
      <c r="H70">
        <f>""</f>
        <v/>
      </c>
      <c r="U70">
        <f>""</f>
        <v/>
      </c>
      <c r="X70">
        <f>""</f>
        <v/>
      </c>
    </row>
    <row r="71">
      <c r="B71">
        <f>""</f>
        <v/>
      </c>
      <c r="D71">
        <f>""</f>
        <v/>
      </c>
      <c r="F71">
        <f>""</f>
        <v/>
      </c>
      <c r="H71">
        <f>""</f>
        <v/>
      </c>
      <c r="U71">
        <f>""</f>
        <v/>
      </c>
      <c r="X71">
        <f>""</f>
        <v/>
      </c>
    </row>
    <row r="72">
      <c r="B72">
        <f>""</f>
        <v/>
      </c>
      <c r="D72">
        <f>""</f>
        <v/>
      </c>
      <c r="F72">
        <f>""</f>
        <v/>
      </c>
      <c r="H72">
        <f>""</f>
        <v/>
      </c>
      <c r="U72">
        <f>""</f>
        <v/>
      </c>
      <c r="X72">
        <f>""</f>
        <v/>
      </c>
    </row>
    <row r="73">
      <c r="B73">
        <f>""</f>
        <v/>
      </c>
      <c r="D73">
        <f>""</f>
        <v/>
      </c>
      <c r="F73">
        <f>""</f>
        <v/>
      </c>
      <c r="H73">
        <f>""</f>
        <v/>
      </c>
      <c r="U73">
        <f>""</f>
        <v/>
      </c>
      <c r="X73">
        <f>""</f>
        <v/>
      </c>
    </row>
    <row r="74">
      <c r="B74">
        <f>""</f>
        <v/>
      </c>
      <c r="D74">
        <f>""</f>
        <v/>
      </c>
      <c r="F74">
        <f>""</f>
        <v/>
      </c>
      <c r="H74">
        <f>""</f>
        <v/>
      </c>
      <c r="U74">
        <f>""</f>
        <v/>
      </c>
      <c r="X74">
        <f>""</f>
        <v/>
      </c>
    </row>
    <row r="75">
      <c r="B75">
        <f>""</f>
        <v/>
      </c>
      <c r="D75">
        <f>""</f>
        <v/>
      </c>
      <c r="F75">
        <f>""</f>
        <v/>
      </c>
      <c r="H75">
        <f>""</f>
        <v/>
      </c>
      <c r="U75">
        <f>""</f>
        <v/>
      </c>
      <c r="X75">
        <f>""</f>
        <v/>
      </c>
    </row>
    <row r="76">
      <c r="B76">
        <f>""</f>
        <v/>
      </c>
      <c r="D76">
        <f>""</f>
        <v/>
      </c>
      <c r="F76">
        <f>""</f>
        <v/>
      </c>
      <c r="H76">
        <f>""</f>
        <v/>
      </c>
      <c r="U76">
        <f>""</f>
        <v/>
      </c>
      <c r="X76">
        <f>""</f>
        <v/>
      </c>
    </row>
    <row r="77">
      <c r="B77">
        <f>""</f>
        <v/>
      </c>
      <c r="D77">
        <f>""</f>
        <v/>
      </c>
      <c r="F77">
        <f>""</f>
        <v/>
      </c>
      <c r="H77">
        <f>""</f>
        <v/>
      </c>
      <c r="U77">
        <f>""</f>
        <v/>
      </c>
      <c r="X77">
        <f>""</f>
        <v/>
      </c>
    </row>
    <row r="78">
      <c r="B78">
        <f>""</f>
        <v/>
      </c>
      <c r="D78">
        <f>""</f>
        <v/>
      </c>
      <c r="F78">
        <f>""</f>
        <v/>
      </c>
      <c r="H78">
        <f>""</f>
        <v/>
      </c>
      <c r="U78">
        <f>""</f>
        <v/>
      </c>
      <c r="X78">
        <f>""</f>
        <v/>
      </c>
    </row>
    <row r="79">
      <c r="B79">
        <f>""</f>
        <v/>
      </c>
      <c r="D79">
        <f>""</f>
        <v/>
      </c>
      <c r="F79">
        <f>""</f>
        <v/>
      </c>
      <c r="H79">
        <f>""</f>
        <v/>
      </c>
      <c r="U79">
        <f>""</f>
        <v/>
      </c>
      <c r="X79">
        <f>""</f>
        <v/>
      </c>
    </row>
    <row r="80">
      <c r="B80">
        <f>""</f>
        <v/>
      </c>
      <c r="D80">
        <f>""</f>
        <v/>
      </c>
      <c r="F80">
        <f>""</f>
        <v/>
      </c>
      <c r="H80">
        <f>""</f>
        <v/>
      </c>
      <c r="U80">
        <f>""</f>
        <v/>
      </c>
      <c r="X80">
        <f>""</f>
        <v/>
      </c>
    </row>
    <row r="81">
      <c r="B81">
        <f>""</f>
        <v/>
      </c>
      <c r="D81">
        <f>""</f>
        <v/>
      </c>
      <c r="F81">
        <f>""</f>
        <v/>
      </c>
      <c r="H81">
        <f>""</f>
        <v/>
      </c>
      <c r="U81">
        <f>""</f>
        <v/>
      </c>
      <c r="X81">
        <f>""</f>
        <v/>
      </c>
    </row>
    <row r="82">
      <c r="B82">
        <f>""</f>
        <v/>
      </c>
      <c r="D82">
        <f>""</f>
        <v/>
      </c>
      <c r="F82">
        <f>""</f>
        <v/>
      </c>
      <c r="H82">
        <f>""</f>
        <v/>
      </c>
      <c r="U82">
        <f>""</f>
        <v/>
      </c>
      <c r="X82">
        <f>""</f>
        <v/>
      </c>
    </row>
    <row r="83">
      <c r="B83">
        <f>""</f>
        <v/>
      </c>
      <c r="D83">
        <f>""</f>
        <v/>
      </c>
      <c r="F83">
        <f>""</f>
        <v/>
      </c>
      <c r="H83">
        <f>""</f>
        <v/>
      </c>
      <c r="U83">
        <f>""</f>
        <v/>
      </c>
      <c r="X83">
        <f>""</f>
        <v/>
      </c>
    </row>
    <row r="84">
      <c r="B84">
        <f>""</f>
        <v/>
      </c>
      <c r="D84">
        <f>""</f>
        <v/>
      </c>
      <c r="F84">
        <f>""</f>
        <v/>
      </c>
      <c r="H84">
        <f>""</f>
        <v/>
      </c>
      <c r="U84">
        <f>""</f>
        <v/>
      </c>
      <c r="X84">
        <f>""</f>
        <v/>
      </c>
    </row>
    <row r="85">
      <c r="B85">
        <f>""</f>
        <v/>
      </c>
      <c r="D85">
        <f>""</f>
        <v/>
      </c>
      <c r="F85">
        <f>""</f>
        <v/>
      </c>
      <c r="H85">
        <f>""</f>
        <v/>
      </c>
      <c r="U85">
        <f>""</f>
        <v/>
      </c>
      <c r="X85">
        <f>""</f>
        <v/>
      </c>
    </row>
    <row r="86">
      <c r="B86">
        <f>""</f>
        <v/>
      </c>
      <c r="D86">
        <f>""</f>
        <v/>
      </c>
      <c r="F86">
        <f>""</f>
        <v/>
      </c>
      <c r="H86">
        <f>""</f>
        <v/>
      </c>
      <c r="U86">
        <f>""</f>
        <v/>
      </c>
      <c r="X86">
        <f>""</f>
        <v/>
      </c>
    </row>
    <row r="87">
      <c r="B87">
        <f>""</f>
        <v/>
      </c>
      <c r="D87">
        <f>""</f>
        <v/>
      </c>
      <c r="F87">
        <f>""</f>
        <v/>
      </c>
      <c r="H87">
        <f>""</f>
        <v/>
      </c>
      <c r="U87">
        <f>""</f>
        <v/>
      </c>
      <c r="X87">
        <f>""</f>
        <v/>
      </c>
    </row>
    <row r="88">
      <c r="B88">
        <f>""</f>
        <v/>
      </c>
      <c r="D88">
        <f>""</f>
        <v/>
      </c>
      <c r="F88">
        <f>""</f>
        <v/>
      </c>
      <c r="H88">
        <f>""</f>
        <v/>
      </c>
      <c r="U88">
        <f>""</f>
        <v/>
      </c>
      <c r="X88">
        <f>""</f>
        <v/>
      </c>
    </row>
    <row r="89">
      <c r="B89">
        <f>""</f>
        <v/>
      </c>
      <c r="D89">
        <f>""</f>
        <v/>
      </c>
      <c r="F89">
        <f>""</f>
        <v/>
      </c>
      <c r="H89">
        <f>""</f>
        <v/>
      </c>
      <c r="U89">
        <f>""</f>
        <v/>
      </c>
      <c r="X89">
        <f>""</f>
        <v/>
      </c>
    </row>
    <row r="90">
      <c r="B90">
        <f>""</f>
        <v/>
      </c>
      <c r="D90">
        <f>""</f>
        <v/>
      </c>
      <c r="F90">
        <f>""</f>
        <v/>
      </c>
      <c r="H90">
        <f>""</f>
        <v/>
      </c>
      <c r="U90">
        <f>""</f>
        <v/>
      </c>
      <c r="X90">
        <f>""</f>
        <v/>
      </c>
    </row>
    <row r="91">
      <c r="B91">
        <f>""</f>
        <v/>
      </c>
      <c r="D91">
        <f>""</f>
        <v/>
      </c>
      <c r="F91">
        <f>""</f>
        <v/>
      </c>
      <c r="H91">
        <f>""</f>
        <v/>
      </c>
      <c r="U91">
        <f>""</f>
        <v/>
      </c>
      <c r="X91">
        <f>""</f>
        <v/>
      </c>
    </row>
    <row r="92">
      <c r="B92">
        <f>""</f>
        <v/>
      </c>
      <c r="D92">
        <f>""</f>
        <v/>
      </c>
      <c r="F92">
        <f>""</f>
        <v/>
      </c>
      <c r="H92">
        <f>""</f>
        <v/>
      </c>
      <c r="U92">
        <f>""</f>
        <v/>
      </c>
      <c r="X92">
        <f>""</f>
        <v/>
      </c>
    </row>
    <row r="93">
      <c r="B93">
        <f>""</f>
        <v/>
      </c>
      <c r="D93">
        <f>""</f>
        <v/>
      </c>
      <c r="F93">
        <f>""</f>
        <v/>
      </c>
      <c r="H93">
        <f>""</f>
        <v/>
      </c>
      <c r="U93">
        <f>""</f>
        <v/>
      </c>
      <c r="X93">
        <f>""</f>
        <v/>
      </c>
    </row>
    <row r="94">
      <c r="B94">
        <f>""</f>
        <v/>
      </c>
      <c r="D94">
        <f>""</f>
        <v/>
      </c>
      <c r="F94">
        <f>""</f>
        <v/>
      </c>
      <c r="H94">
        <f>""</f>
        <v/>
      </c>
      <c r="U94">
        <f>""</f>
        <v/>
      </c>
      <c r="X94">
        <f>""</f>
        <v/>
      </c>
    </row>
    <row r="95">
      <c r="B95">
        <f>""</f>
        <v/>
      </c>
      <c r="D95">
        <f>""</f>
        <v/>
      </c>
      <c r="F95">
        <f>""</f>
        <v/>
      </c>
      <c r="H95">
        <f>""</f>
        <v/>
      </c>
      <c r="U95">
        <f>""</f>
        <v/>
      </c>
      <c r="X95">
        <f>""</f>
        <v/>
      </c>
    </row>
    <row r="96">
      <c r="B96">
        <f>""</f>
        <v/>
      </c>
      <c r="D96">
        <f>""</f>
        <v/>
      </c>
      <c r="F96">
        <f>""</f>
        <v/>
      </c>
      <c r="H96">
        <f>""</f>
        <v/>
      </c>
      <c r="U96">
        <f>""</f>
        <v/>
      </c>
      <c r="X96">
        <f>""</f>
        <v/>
      </c>
    </row>
    <row r="97">
      <c r="B97">
        <f>""</f>
        <v/>
      </c>
      <c r="D97">
        <f>""</f>
        <v/>
      </c>
      <c r="F97">
        <f>""</f>
        <v/>
      </c>
      <c r="H97">
        <f>""</f>
        <v/>
      </c>
      <c r="U97">
        <f>""</f>
        <v/>
      </c>
      <c r="X97">
        <f>""</f>
        <v/>
      </c>
    </row>
    <row r="98">
      <c r="B98">
        <f>""</f>
        <v/>
      </c>
      <c r="D98">
        <f>""</f>
        <v/>
      </c>
      <c r="F98">
        <f>""</f>
        <v/>
      </c>
      <c r="H98">
        <f>""</f>
        <v/>
      </c>
      <c r="U98">
        <f>""</f>
        <v/>
      </c>
      <c r="X98">
        <f>""</f>
        <v/>
      </c>
    </row>
    <row r="99">
      <c r="B99">
        <f>""</f>
        <v/>
      </c>
      <c r="D99">
        <f>""</f>
        <v/>
      </c>
      <c r="F99">
        <f>""</f>
        <v/>
      </c>
      <c r="H99">
        <f>""</f>
        <v/>
      </c>
      <c r="U99">
        <f>""</f>
        <v/>
      </c>
      <c r="X99">
        <f>""</f>
        <v/>
      </c>
    </row>
    <row r="100">
      <c r="B100">
        <f>""</f>
        <v/>
      </c>
      <c r="D100">
        <f>""</f>
        <v/>
      </c>
      <c r="F100">
        <f>""</f>
        <v/>
      </c>
      <c r="H100">
        <f>""</f>
        <v/>
      </c>
      <c r="U100">
        <f>""</f>
        <v/>
      </c>
      <c r="X100">
        <f>""</f>
        <v/>
      </c>
    </row>
    <row r="101">
      <c r="B101">
        <f>""</f>
        <v/>
      </c>
      <c r="D101">
        <f>""</f>
        <v/>
      </c>
      <c r="F101">
        <f>""</f>
        <v/>
      </c>
      <c r="H101">
        <f>""</f>
        <v/>
      </c>
      <c r="U101">
        <f>""</f>
        <v/>
      </c>
      <c r="X101">
        <f>""</f>
        <v/>
      </c>
    </row>
  </sheetData>
  <mergeCells count="1">
    <mergeCell ref="A1:H1"/>
  </mergeCells>
  <conditionalFormatting sqref="B13">
    <cfRule type="cellIs" priority="1" operator="greaterThan" dxfId="0">
      <formula>0</formula>
    </cfRule>
  </conditionalFormatting>
  <conditionalFormatting sqref="D13">
    <cfRule type="cellIs" priority="2" operator="greaterThan" dxfId="0">
      <formula>0</formula>
    </cfRule>
  </conditionalFormatting>
  <conditionalFormatting sqref="F13">
    <cfRule type="cellIs" priority="3" operator="greaterThan" dxfId="0">
      <formula>0</formula>
    </cfRule>
  </conditionalFormatting>
  <conditionalFormatting sqref="H13">
    <cfRule type="cellIs" priority="4" operator="greaterThan" dxfId="0">
      <formula>0</formula>
    </cfRule>
  </conditionalFormatting>
  <conditionalFormatting sqref="B15">
    <cfRule type="cellIs" priority="5" operator="greaterThan" dxfId="0">
      <formula>0</formula>
    </cfRule>
  </conditionalFormatting>
  <conditionalFormatting sqref="D15">
    <cfRule type="cellIs" priority="6" operator="greaterThan" dxfId="0">
      <formula>0</formula>
    </cfRule>
  </conditionalFormatting>
  <conditionalFormatting sqref="F15">
    <cfRule type="cellIs" priority="7" operator="greaterThan" dxfId="0">
      <formula>0</formula>
    </cfRule>
  </conditionalFormatting>
  <conditionalFormatting sqref="H15">
    <cfRule type="cellIs" priority="8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M1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  <col width="15" customWidth="1" min="4" max="4"/>
    <col width="27" customWidth="1" min="5" max="5"/>
    <col width="13" customWidth="1" min="6" max="6"/>
    <col width="16" customWidth="1" min="7" max="7"/>
    <col width="13" customWidth="1" min="8" max="8"/>
    <col width="17" customWidth="1" min="9" max="9"/>
    <col width="8" customWidth="1" min="10" max="10"/>
    <col width="8" customWidth="1" min="11" max="11"/>
    <col width="9" customWidth="1" min="12" max="12"/>
    <col width="23" customWidth="1" min="13" max="13"/>
    <col width="13" customWidth="1" min="14" max="14"/>
    <col width="22" customWidth="1" min="15" max="15"/>
    <col width="13" customWidth="1" min="16" max="16"/>
    <col width="20" customWidth="1" min="17" max="17"/>
    <col width="13" customWidth="1" min="18" max="18"/>
    <col width="18" customWidth="1" min="19" max="19"/>
    <col width="18" customWidth="1" min="20" max="20"/>
    <col width="18" customWidth="1" min="21" max="21"/>
    <col width="18" customWidth="1" min="22" max="22"/>
    <col width="19" customWidth="1" min="23" max="23"/>
    <col width="21" customWidth="1" min="24" max="24"/>
    <col width="12" customWidth="1" min="25" max="25"/>
    <col width="20" customWidth="1" min="26" max="26"/>
    <col width="19" customWidth="1" min="27" max="27"/>
    <col width="21" customWidth="1" min="28" max="28"/>
    <col width="28" customWidth="1" min="29" max="29"/>
    <col width="19" customWidth="1" min="30" max="30"/>
    <col width="27" customWidth="1" min="31" max="31"/>
    <col width="19" customWidth="1" min="32" max="32"/>
    <col width="21" customWidth="1" min="33" max="33"/>
    <col width="18" customWidth="1" min="34" max="34"/>
    <col width="19" customWidth="1" min="35" max="35"/>
    <col width="21" customWidth="1" min="36" max="36"/>
    <col width="29" customWidth="1" min="37" max="37"/>
    <col width="17" customWidth="1" min="38" max="38"/>
    <col width="30" customWidth="1" min="39" max="39"/>
  </cols>
  <sheetData>
    <row r="1">
      <c r="A1" s="1" t="inlineStr">
        <is>
          <t>Arrivals and Departures</t>
        </is>
      </c>
    </row>
    <row r="2">
      <c r="A2" s="2" t="inlineStr">
        <is>
          <t>Enter one row per reservation. Use filters to review today’s arrivals, in-house guests, and departures.</t>
        </is>
      </c>
    </row>
    <row r="4">
      <c r="A4" s="14" t="inlineStr">
        <is>
          <t>Reservation ID</t>
        </is>
      </c>
      <c r="B4" s="14" t="inlineStr">
        <is>
          <t>Guest Last Name</t>
        </is>
      </c>
      <c r="C4" s="14" t="inlineStr">
        <is>
          <t>Guest First Name</t>
        </is>
      </c>
      <c r="D4" s="14" t="inlineStr">
        <is>
          <t>Mobile Phone</t>
        </is>
      </c>
      <c r="E4" s="14" t="inlineStr">
        <is>
          <t>Email</t>
        </is>
      </c>
      <c r="F4" s="14" t="inlineStr">
        <is>
          <t>Arrival Date</t>
        </is>
      </c>
      <c r="G4" s="14" t="inlineStr">
        <is>
          <t>Expected Arrival Time</t>
        </is>
      </c>
      <c r="H4" s="14" t="inlineStr">
        <is>
          <t>Departure Date</t>
        </is>
      </c>
      <c r="I4" s="14" t="inlineStr">
        <is>
          <t>Expected Departure Time</t>
        </is>
      </c>
      <c r="J4" s="14" t="inlineStr">
        <is>
          <t>Nights</t>
        </is>
      </c>
      <c r="K4" s="14" t="inlineStr">
        <is>
          <t>Adults</t>
        </is>
      </c>
      <c r="L4" s="14" t="inlineStr">
        <is>
          <t>Children</t>
        </is>
      </c>
      <c r="M4" s="14" t="inlineStr">
        <is>
          <t>Room Type</t>
        </is>
      </c>
      <c r="N4" s="14" t="inlineStr">
        <is>
          <t>Room Number</t>
        </is>
      </c>
      <c r="O4" s="14" t="inlineStr">
        <is>
          <t>Rate Plan</t>
        </is>
      </c>
      <c r="P4" s="14" t="inlineStr">
        <is>
          <t>Nightly Rate</t>
        </is>
      </c>
      <c r="Q4" s="14" t="inlineStr">
        <is>
          <t>Estimated Room Charge</t>
        </is>
      </c>
      <c r="R4" s="14" t="inlineStr">
        <is>
          <t>Balance Due</t>
        </is>
      </c>
      <c r="S4" s="14" t="inlineStr">
        <is>
          <t>Payment Method</t>
        </is>
      </c>
      <c r="T4" s="14" t="inlineStr">
        <is>
          <t>Reservation Status</t>
        </is>
      </c>
      <c r="U4" s="14" t="inlineStr">
        <is>
          <t>Check-In Status</t>
        </is>
      </c>
      <c r="V4" s="14" t="inlineStr">
        <is>
          <t>Check-Out Status</t>
        </is>
      </c>
      <c r="W4" s="14" t="inlineStr">
        <is>
          <t>Room Readiness</t>
        </is>
      </c>
      <c r="X4" s="14" t="inlineStr">
        <is>
          <t>Housekeeping Priority</t>
        </is>
      </c>
      <c r="Y4" s="14" t="inlineStr">
        <is>
          <t>VIP Level</t>
        </is>
      </c>
      <c r="Z4" s="14" t="inlineStr">
        <is>
          <t>Accessible Room Requested</t>
        </is>
      </c>
      <c r="AA4" s="14" t="inlineStr">
        <is>
          <t>Early Arrival Requested</t>
        </is>
      </c>
      <c r="AB4" s="14" t="inlineStr">
        <is>
          <t>Late Departure Requested</t>
        </is>
      </c>
      <c r="AC4" s="14" t="inlineStr">
        <is>
          <t>Special Request</t>
        </is>
      </c>
      <c r="AD4" s="14" t="inlineStr">
        <is>
          <t>Request Status</t>
        </is>
      </c>
      <c r="AE4" s="14" t="inlineStr">
        <is>
          <t>Vehicle or Parking Note</t>
        </is>
      </c>
      <c r="AF4" s="14" t="inlineStr">
        <is>
          <t>Front Desk Owner</t>
        </is>
      </c>
      <c r="AG4" s="14" t="inlineStr">
        <is>
          <t>Housekeeping Owner</t>
        </is>
      </c>
      <c r="AH4" s="14" t="inlineStr">
        <is>
          <t>Actual Check-In Time</t>
        </is>
      </c>
      <c r="AI4" s="14" t="inlineStr">
        <is>
          <t>Actual Check-Out Time</t>
        </is>
      </c>
      <c r="AJ4" s="14" t="inlineStr">
        <is>
          <t>Movement Status</t>
        </is>
      </c>
      <c r="AK4" s="14" t="inlineStr">
        <is>
          <t>Operational Alert</t>
        </is>
      </c>
      <c r="AL4" s="14" t="inlineStr">
        <is>
          <t>Last Updated</t>
        </is>
      </c>
      <c r="AM4" s="14" t="inlineStr">
        <is>
          <t>Staff Notes</t>
        </is>
      </c>
    </row>
    <row r="5">
      <c r="A5" s="15" t="inlineStr">
        <is>
          <t>HG-260401</t>
        </is>
      </c>
      <c r="B5" s="15" t="inlineStr">
        <is>
          <t>Reed</t>
        </is>
      </c>
      <c r="C5" s="15" t="inlineStr">
        <is>
          <t>Morgan</t>
        </is>
      </c>
      <c r="D5" s="15" t="inlineStr">
        <is>
          <t>555-0101</t>
        </is>
      </c>
      <c r="E5" s="16" t="inlineStr">
        <is>
          <t>morgan.reed@example.com</t>
        </is>
      </c>
      <c r="F5" s="17">
        <f>IFERROR(TODAY(),0)</f>
        <v/>
      </c>
      <c r="G5" s="18" t="n">
        <v>0.6458333333333334</v>
      </c>
      <c r="H5" s="17">
        <f>IFERROR(TODAY()+2,0)</f>
        <v/>
      </c>
      <c r="I5" s="18" t="n">
        <v>0.4583333333333333</v>
      </c>
      <c r="J5" s="19">
        <f>IFERROR(IF(OR(F5="",H5=""),"",MAX(0,H5-F5)),"")</f>
        <v/>
      </c>
      <c r="K5" s="15" t="n">
        <v>2</v>
      </c>
      <c r="L5" s="15" t="n">
        <v>0</v>
      </c>
      <c r="M5" s="15" t="inlineStr">
        <is>
          <t>Standard King</t>
        </is>
      </c>
      <c r="N5" s="15" t="inlineStr">
        <is>
          <t>214</t>
        </is>
      </c>
      <c r="O5" s="15" t="inlineStr">
        <is>
          <t>Best Available Rate</t>
        </is>
      </c>
      <c r="P5" s="20" t="n">
        <v>189</v>
      </c>
      <c r="Q5" s="21">
        <f>IFERROR(IF(OR(J5="",P5=""),"",J5*P5),"")</f>
        <v/>
      </c>
      <c r="R5" s="20" t="n">
        <v>0</v>
      </c>
      <c r="S5" s="15" t="inlineStr">
        <is>
          <t>Visa</t>
        </is>
      </c>
      <c r="T5" s="15" t="inlineStr">
        <is>
          <t>Confirmed</t>
        </is>
      </c>
      <c r="U5" s="15" t="inlineStr">
        <is>
          <t>Not Arrived</t>
        </is>
      </c>
      <c r="V5" s="15" t="inlineStr">
        <is>
          <t>Not Due</t>
        </is>
      </c>
      <c r="W5" s="15" t="inlineStr">
        <is>
          <t>Ready</t>
        </is>
      </c>
      <c r="X5" s="15" t="inlineStr">
        <is>
          <t>Standard</t>
        </is>
      </c>
      <c r="Y5" s="15" t="inlineStr">
        <is>
          <t>None</t>
        </is>
      </c>
      <c r="Z5" s="15" t="inlineStr">
        <is>
          <t>No</t>
        </is>
      </c>
      <c r="AA5" s="15" t="inlineStr">
        <is>
          <t>No</t>
        </is>
      </c>
      <c r="AB5" s="15" t="inlineStr">
        <is>
          <t>No</t>
        </is>
      </c>
      <c r="AC5" s="16" t="inlineStr">
        <is>
          <t>Feather-free bedding</t>
        </is>
      </c>
      <c r="AD5" s="15" t="inlineStr">
        <is>
          <t>Completed</t>
        </is>
      </c>
      <c r="AE5" s="16" t="inlineStr">
        <is>
          <t>Self-parking</t>
        </is>
      </c>
      <c r="AF5" s="15" t="inlineStr">
        <is>
          <t>Avery Stone</t>
        </is>
      </c>
      <c r="AG5" s="15" t="inlineStr">
        <is>
          <t>Riley Hart</t>
        </is>
      </c>
      <c r="AH5" s="18" t="n"/>
      <c r="AI5" s="18" t="n"/>
      <c r="AJ5" s="19">
        <f>IFERROR(IF(A5="","",IF(T5="Canceled","Canceled",IF(T5="No-Show","No-Show",IF(OR(F5="",H5=""),"Review Dates",IF(AND(F5=TODAY(),U5&lt;&gt;"Checked In"),"Arriving Today",IF(AND(H5=TODAY(),V5&lt;&gt;"Checked Out"),"Departing Today",IF(AND(F5&lt;=TODAY(),H5&gt;TODAY(),U5="Checked In"),"In House",IF(F5&gt;TODAY(),"Upcoming",IF(V5="Checked Out","Completed","Past Arrival - Review"))))))))),"Review")</f>
        <v/>
      </c>
      <c r="AK5" s="19">
        <f>IFERROR(IF(A5="","",IF(T5="Canceled","Canceled Reservation",IF(AND(F5&lt;&gt;"",H5&lt;&gt;"",H5&lt;=F5),"Departure Date Error",IF(AND(F5&lt;=TODAY()+1,H5&gt;TODAY(),N5="",T5&lt;&gt;"Canceled",T5&lt;&gt;"No-Show"),"Room Not Assigned",IF(AND(F5=TODAY(),OR(W5="Dirty",W5="In Progress",W5="Out of Order",W5="Not Assigned"),T5&lt;&gt;"Canceled"),"Room Not Ready",IF(AND(Z5="Yes",AD5&lt;&gt;"Completed",T5&lt;&gt;"Canceled"),"Accessible Request to Confirm",IF(AND(R5&lt;&gt;"",R5&gt;=Dashboard!$E$5,T5&lt;&gt;"Canceled",T5&lt;&gt;"No-Show"),"High Balance",IF(AND(S5="",T5&lt;&gt;"Canceled",T5&lt;&gt;"No-Show"),"Payment Method Missing",IF(AND(AC5&lt;&gt;"",AD5&lt;&gt;"Completed",AD5&lt;&gt;"Not Applicable"),"Guest Request Open","Ready"))))))))),"Review")</f>
        <v/>
      </c>
      <c r="AL5" s="17" t="n">
        <v>46270.35416666666</v>
      </c>
      <c r="AM5" s="16" t="inlineStr">
        <is>
          <t>Pre-arrival review complete.</t>
        </is>
      </c>
    </row>
    <row r="6">
      <c r="A6" s="15" t="inlineStr">
        <is>
          <t>HG-260402</t>
        </is>
      </c>
      <c r="B6" s="15" t="inlineStr">
        <is>
          <t>Brooks</t>
        </is>
      </c>
      <c r="C6" s="15" t="inlineStr">
        <is>
          <t>Elena</t>
        </is>
      </c>
      <c r="D6" s="15" t="inlineStr">
        <is>
          <t>555-0102</t>
        </is>
      </c>
      <c r="E6" s="16" t="inlineStr">
        <is>
          <t>elena.brooks@example.com</t>
        </is>
      </c>
      <c r="F6" s="17">
        <f>IFERROR(TODAY(),0)</f>
        <v/>
      </c>
      <c r="G6" s="18" t="n">
        <v>0.5208333333333334</v>
      </c>
      <c r="H6" s="17">
        <f>IFERROR(TODAY()+3,0)</f>
        <v/>
      </c>
      <c r="I6" s="18" t="n">
        <v>0.4583333333333333</v>
      </c>
      <c r="J6" s="19">
        <f>IFERROR(IF(OR(F6="",H6=""),"",MAX(0,H6-F6)),"")</f>
        <v/>
      </c>
      <c r="K6" s="15" t="n">
        <v>2</v>
      </c>
      <c r="L6" s="15" t="n">
        <v>1</v>
      </c>
      <c r="M6" s="15" t="inlineStr">
        <is>
          <t>Deluxe Two Queens</t>
        </is>
      </c>
      <c r="N6" s="15" t="inlineStr">
        <is>
          <t>328</t>
        </is>
      </c>
      <c r="O6" s="15" t="inlineStr">
        <is>
          <t>Package</t>
        </is>
      </c>
      <c r="P6" s="20" t="n">
        <v>259</v>
      </c>
      <c r="Q6" s="21">
        <f>IFERROR(IF(OR(J6="",P6=""),"",J6*P6),"")</f>
        <v/>
      </c>
      <c r="R6" s="20" t="n">
        <v>125</v>
      </c>
      <c r="S6" s="15" t="inlineStr">
        <is>
          <t>Mastercard</t>
        </is>
      </c>
      <c r="T6" s="15" t="inlineStr">
        <is>
          <t>Guaranteed</t>
        </is>
      </c>
      <c r="U6" s="15" t="inlineStr">
        <is>
          <t>Pre-Registered</t>
        </is>
      </c>
      <c r="V6" s="15" t="inlineStr">
        <is>
          <t>Not Due</t>
        </is>
      </c>
      <c r="W6" s="15" t="inlineStr">
        <is>
          <t>In Progress</t>
        </is>
      </c>
      <c r="X6" s="15" t="inlineStr">
        <is>
          <t>Early Arrival</t>
        </is>
      </c>
      <c r="Y6" s="15" t="inlineStr">
        <is>
          <t>None</t>
        </is>
      </c>
      <c r="Z6" s="15" t="inlineStr">
        <is>
          <t>No</t>
        </is>
      </c>
      <c r="AA6" s="15" t="inlineStr">
        <is>
          <t>Yes</t>
        </is>
      </c>
      <c r="AB6" s="15" t="inlineStr">
        <is>
          <t>No</t>
        </is>
      </c>
      <c r="AC6" s="16" t="inlineStr">
        <is>
          <t>Crib requested</t>
        </is>
      </c>
      <c r="AD6" s="15" t="inlineStr">
        <is>
          <t>Assigned</t>
        </is>
      </c>
      <c r="AE6" s="16" t="inlineStr"/>
      <c r="AF6" s="15" t="inlineStr">
        <is>
          <t>Casey Monroe</t>
        </is>
      </c>
      <c r="AG6" s="15" t="inlineStr">
        <is>
          <t>Taylor Quinn</t>
        </is>
      </c>
      <c r="AH6" s="18" t="n"/>
      <c r="AI6" s="18" t="n"/>
      <c r="AJ6" s="19">
        <f>IFERROR(IF(A6="","",IF(T6="Canceled","Canceled",IF(T6="No-Show","No-Show",IF(OR(F6="",H6=""),"Review Dates",IF(AND(F6=TODAY(),U6&lt;&gt;"Checked In"),"Arriving Today",IF(AND(H6=TODAY(),V6&lt;&gt;"Checked Out"),"Departing Today",IF(AND(F6&lt;=TODAY(),H6&gt;TODAY(),U6="Checked In"),"In House",IF(F6&gt;TODAY(),"Upcoming",IF(V6="Checked Out","Completed","Past Arrival - Review"))))))))),"Review")</f>
        <v/>
      </c>
      <c r="AK6" s="19">
        <f>IFERROR(IF(A6="","",IF(T6="Canceled","Canceled Reservation",IF(AND(F6&lt;&gt;"",H6&lt;&gt;"",H6&lt;=F6),"Departure Date Error",IF(AND(F6&lt;=TODAY()+1,H6&gt;TODAY(),N6="",T6&lt;&gt;"Canceled",T6&lt;&gt;"No-Show"),"Room Not Assigned",IF(AND(F6=TODAY(),OR(W6="Dirty",W6="In Progress",W6="Out of Order",W6="Not Assigned"),T6&lt;&gt;"Canceled"),"Room Not Ready",IF(AND(Z6="Yes",AD6&lt;&gt;"Completed",T6&lt;&gt;"Canceled"),"Accessible Request to Confirm",IF(AND(R6&lt;&gt;"",R6&gt;=Dashboard!$E$5,T6&lt;&gt;"Canceled",T6&lt;&gt;"No-Show"),"High Balance",IF(AND(S6="",T6&lt;&gt;"Canceled",T6&lt;&gt;"No-Show"),"Payment Method Missing",IF(AND(AC6&lt;&gt;"",AD6&lt;&gt;"Completed",AD6&lt;&gt;"Not Applicable"),"Guest Request Open","Ready"))))))))),"Review")</f>
        <v/>
      </c>
      <c r="AL6" s="17" t="n">
        <v>46270.375</v>
      </c>
      <c r="AM6" s="16" t="inlineStr">
        <is>
          <t>Early arrival is requested, not guaranteed.</t>
        </is>
      </c>
    </row>
    <row r="7">
      <c r="A7" s="15" t="inlineStr">
        <is>
          <t>HG-260403</t>
        </is>
      </c>
      <c r="B7" s="15" t="inlineStr">
        <is>
          <t>Foster</t>
        </is>
      </c>
      <c r="C7" s="15" t="inlineStr">
        <is>
          <t>Caleb</t>
        </is>
      </c>
      <c r="D7" s="15" t="inlineStr">
        <is>
          <t>555-0103</t>
        </is>
      </c>
      <c r="E7" s="16" t="inlineStr">
        <is>
          <t>caleb.foster@example.com</t>
        </is>
      </c>
      <c r="F7" s="17">
        <f>IFERROR(TODAY(),0)</f>
        <v/>
      </c>
      <c r="G7" s="18" t="n">
        <v>0.6666666666666666</v>
      </c>
      <c r="H7" s="17">
        <f>IFERROR(TODAY()+2,0)</f>
        <v/>
      </c>
      <c r="I7" s="18" t="n">
        <v>0.4583333333333333</v>
      </c>
      <c r="J7" s="19">
        <f>IFERROR(IF(OR(F7="",H7=""),"",MAX(0,H7-F7)),"")</f>
        <v/>
      </c>
      <c r="K7" s="15" t="n">
        <v>1</v>
      </c>
      <c r="L7" s="15" t="n">
        <v>0</v>
      </c>
      <c r="M7" s="15" t="inlineStr">
        <is>
          <t>Accessible King</t>
        </is>
      </c>
      <c r="N7" s="15" t="inlineStr">
        <is>
          <t>118</t>
        </is>
      </c>
      <c r="O7" s="15" t="inlineStr">
        <is>
          <t>Corporate</t>
        </is>
      </c>
      <c r="P7" s="20" t="n">
        <v>279</v>
      </c>
      <c r="Q7" s="21">
        <f>IFERROR(IF(OR(J7="",P7=""),"",J7*P7),"")</f>
        <v/>
      </c>
      <c r="R7" s="20" t="n">
        <v>250</v>
      </c>
      <c r="S7" s="15" t="inlineStr">
        <is>
          <t>American Express</t>
        </is>
      </c>
      <c r="T7" s="15" t="inlineStr">
        <is>
          <t>Guaranteed</t>
        </is>
      </c>
      <c r="U7" s="15" t="inlineStr">
        <is>
          <t>Not Arrived</t>
        </is>
      </c>
      <c r="V7" s="15" t="inlineStr">
        <is>
          <t>Not Due</t>
        </is>
      </c>
      <c r="W7" s="15" t="inlineStr">
        <is>
          <t>Inspected</t>
        </is>
      </c>
      <c r="X7" s="15" t="inlineStr">
        <is>
          <t>VIP</t>
        </is>
      </c>
      <c r="Y7" s="15" t="inlineStr">
        <is>
          <t>High VIP</t>
        </is>
      </c>
      <c r="Z7" s="15" t="inlineStr">
        <is>
          <t>Yes</t>
        </is>
      </c>
      <c r="AA7" s="15" t="inlineStr">
        <is>
          <t>No</t>
        </is>
      </c>
      <c r="AB7" s="15" t="inlineStr">
        <is>
          <t>No</t>
        </is>
      </c>
      <c r="AC7" s="16" t="inlineStr">
        <is>
          <t>Roll-in shower confirmation</t>
        </is>
      </c>
      <c r="AD7" s="15" t="inlineStr">
        <is>
          <t>In Progress</t>
        </is>
      </c>
      <c r="AE7" s="16" t="inlineStr">
        <is>
          <t>Accessible parking requested</t>
        </is>
      </c>
      <c r="AF7" s="15" t="inlineStr">
        <is>
          <t>Jordan Lane</t>
        </is>
      </c>
      <c r="AG7" s="15" t="inlineStr">
        <is>
          <t>Morgan Blake</t>
        </is>
      </c>
      <c r="AH7" s="18" t="n"/>
      <c r="AI7" s="18" t="n"/>
      <c r="AJ7" s="19">
        <f>IFERROR(IF(A7="","",IF(T7="Canceled","Canceled",IF(T7="No-Show","No-Show",IF(OR(F7="",H7=""),"Review Dates",IF(AND(F7=TODAY(),U7&lt;&gt;"Checked In"),"Arriving Today",IF(AND(H7=TODAY(),V7&lt;&gt;"Checked Out"),"Departing Today",IF(AND(F7&lt;=TODAY(),H7&gt;TODAY(),U7="Checked In"),"In House",IF(F7&gt;TODAY(),"Upcoming",IF(V7="Checked Out","Completed","Past Arrival - Review"))))))))),"Review")</f>
        <v/>
      </c>
      <c r="AK7" s="19">
        <f>IFERROR(IF(A7="","",IF(T7="Canceled","Canceled Reservation",IF(AND(F7&lt;&gt;"",H7&lt;&gt;"",H7&lt;=F7),"Departure Date Error",IF(AND(F7&lt;=TODAY()+1,H7&gt;TODAY(),N7="",T7&lt;&gt;"Canceled",T7&lt;&gt;"No-Show"),"Room Not Assigned",IF(AND(F7=TODAY(),OR(W7="Dirty",W7="In Progress",W7="Out of Order",W7="Not Assigned"),T7&lt;&gt;"Canceled"),"Room Not Ready",IF(AND(Z7="Yes",AD7&lt;&gt;"Completed",T7&lt;&gt;"Canceled"),"Accessible Request to Confirm",IF(AND(R7&lt;&gt;"",R7&gt;=Dashboard!$E$5,T7&lt;&gt;"Canceled",T7&lt;&gt;"No-Show"),"High Balance",IF(AND(S7="",T7&lt;&gt;"Canceled",T7&lt;&gt;"No-Show"),"Payment Method Missing",IF(AND(AC7&lt;&gt;"",AD7&lt;&gt;"Completed",AD7&lt;&gt;"Not Applicable"),"Guest Request Open","Ready"))))))))),"Review")</f>
        <v/>
      </c>
      <c r="AL7" s="17" t="n">
        <v>46270.38541666666</v>
      </c>
      <c r="AM7" s="16" t="inlineStr">
        <is>
          <t>Accessibility request requires confirmation.</t>
        </is>
      </c>
    </row>
    <row r="8">
      <c r="A8" s="15" t="inlineStr">
        <is>
          <t>HG-260404</t>
        </is>
      </c>
      <c r="B8" s="15" t="inlineStr">
        <is>
          <t>Shah</t>
        </is>
      </c>
      <c r="C8" s="15" t="inlineStr">
        <is>
          <t>Priya</t>
        </is>
      </c>
      <c r="D8" s="15" t="inlineStr">
        <is>
          <t>555-0104</t>
        </is>
      </c>
      <c r="E8" s="16" t="inlineStr">
        <is>
          <t>priya.shah@example.com</t>
        </is>
      </c>
      <c r="F8" s="17">
        <f>IFERROR(TODAY(),0)</f>
        <v/>
      </c>
      <c r="G8" s="18" t="n">
        <v>0.75</v>
      </c>
      <c r="H8" s="17">
        <f>IFERROR(TODAY()+4,0)</f>
        <v/>
      </c>
      <c r="I8" s="18" t="n">
        <v>0.4583333333333333</v>
      </c>
      <c r="J8" s="19">
        <f>IFERROR(IF(OR(F8="",H8=""),"",MAX(0,H8-F8)),"")</f>
        <v/>
      </c>
      <c r="K8" s="15" t="n">
        <v>2</v>
      </c>
      <c r="L8" s="15" t="n">
        <v>2</v>
      </c>
      <c r="M8" s="15" t="inlineStr">
        <is>
          <t>One-Bedroom Suite</t>
        </is>
      </c>
      <c r="N8" s="15" t="inlineStr"/>
      <c r="O8" s="15" t="inlineStr">
        <is>
          <t>Best Available Rate</t>
        </is>
      </c>
      <c r="P8" s="20" t="n">
        <v>429</v>
      </c>
      <c r="Q8" s="21">
        <f>IFERROR(IF(OR(J8="",P8=""),"",J8*P8),"")</f>
        <v/>
      </c>
      <c r="R8" s="20" t="n">
        <v>925</v>
      </c>
      <c r="S8" s="15" t="inlineStr">
        <is>
          <t>Not Provided</t>
        </is>
      </c>
      <c r="T8" s="15" t="inlineStr">
        <is>
          <t>Confirmed</t>
        </is>
      </c>
      <c r="U8" s="15" t="inlineStr">
        <is>
          <t>Not Arrived</t>
        </is>
      </c>
      <c r="V8" s="15" t="inlineStr">
        <is>
          <t>Not Due</t>
        </is>
      </c>
      <c r="W8" s="15" t="inlineStr">
        <is>
          <t>Not Assigned</t>
        </is>
      </c>
      <c r="X8" s="15" t="inlineStr">
        <is>
          <t>Rush</t>
        </is>
      </c>
      <c r="Y8" s="15" t="inlineStr">
        <is>
          <t>VIP</t>
        </is>
      </c>
      <c r="Z8" s="15" t="inlineStr">
        <is>
          <t>No</t>
        </is>
      </c>
      <c r="AA8" s="15" t="inlineStr">
        <is>
          <t>No</t>
        </is>
      </c>
      <c r="AB8" s="15" t="inlineStr">
        <is>
          <t>No</t>
        </is>
      </c>
      <c r="AC8" s="16" t="inlineStr">
        <is>
          <t>Connecting rooms requested</t>
        </is>
      </c>
      <c r="AD8" s="15" t="inlineStr">
        <is>
          <t>New</t>
        </is>
      </c>
      <c r="AE8" s="16" t="inlineStr">
        <is>
          <t>Two vehicles expected</t>
        </is>
      </c>
      <c r="AF8" s="15" t="inlineStr">
        <is>
          <t>Avery Stone</t>
        </is>
      </c>
      <c r="AG8" s="15" t="inlineStr"/>
      <c r="AH8" s="18" t="n"/>
      <c r="AI8" s="18" t="n"/>
      <c r="AJ8" s="19">
        <f>IFERROR(IF(A8="","",IF(T8="Canceled","Canceled",IF(T8="No-Show","No-Show",IF(OR(F8="",H8=""),"Review Dates",IF(AND(F8=TODAY(),U8&lt;&gt;"Checked In"),"Arriving Today",IF(AND(H8=TODAY(),V8&lt;&gt;"Checked Out"),"Departing Today",IF(AND(F8&lt;=TODAY(),H8&gt;TODAY(),U8="Checked In"),"In House",IF(F8&gt;TODAY(),"Upcoming",IF(V8="Checked Out","Completed","Past Arrival - Review"))))))))),"Review")</f>
        <v/>
      </c>
      <c r="AK8" s="19">
        <f>IFERROR(IF(A8="","",IF(T8="Canceled","Canceled Reservation",IF(AND(F8&lt;&gt;"",H8&lt;&gt;"",H8&lt;=F8),"Departure Date Error",IF(AND(F8&lt;=TODAY()+1,H8&gt;TODAY(),N8="",T8&lt;&gt;"Canceled",T8&lt;&gt;"No-Show"),"Room Not Assigned",IF(AND(F8=TODAY(),OR(W8="Dirty",W8="In Progress",W8="Out of Order",W8="Not Assigned"),T8&lt;&gt;"Canceled"),"Room Not Ready",IF(AND(Z8="Yes",AD8&lt;&gt;"Completed",T8&lt;&gt;"Canceled"),"Accessible Request to Confirm",IF(AND(R8&lt;&gt;"",R8&gt;=Dashboard!$E$5,T8&lt;&gt;"Canceled",T8&lt;&gt;"No-Show"),"High Balance",IF(AND(S8="",T8&lt;&gt;"Canceled",T8&lt;&gt;"No-Show"),"Payment Method Missing",IF(AND(AC8&lt;&gt;"",AD8&lt;&gt;"Completed",AD8&lt;&gt;"Not Applicable"),"Guest Request Open","Ready"))))))))),"Review")</f>
        <v/>
      </c>
      <c r="AL8" s="17" t="n">
        <v>46270.38888888889</v>
      </c>
      <c r="AM8" s="16" t="inlineStr">
        <is>
          <t>Room assignment pending.</t>
        </is>
      </c>
    </row>
    <row r="9">
      <c r="A9" s="15" t="n"/>
      <c r="B9" s="15" t="n"/>
      <c r="C9" s="15" t="n"/>
      <c r="D9" s="15" t="n"/>
      <c r="E9" s="16" t="n"/>
      <c r="F9" s="17" t="n"/>
      <c r="G9" s="18" t="n"/>
      <c r="H9" s="17" t="n"/>
      <c r="I9" s="18" t="n"/>
      <c r="J9" s="19">
        <f>IFERROR(IF(OR(F9="",H9=""),"",MAX(0,H9-F9)),"")</f>
        <v/>
      </c>
      <c r="K9" s="15" t="n"/>
      <c r="L9" s="15" t="n"/>
      <c r="M9" s="15" t="n"/>
      <c r="N9" s="15" t="n"/>
      <c r="O9" s="15" t="n"/>
      <c r="P9" s="20" t="n"/>
      <c r="Q9" s="21">
        <f>IFERROR(IF(OR(J9="",P9=""),"",J9*P9),"")</f>
        <v/>
      </c>
      <c r="R9" s="20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6" t="n"/>
      <c r="AD9" s="15" t="n"/>
      <c r="AE9" s="16" t="n"/>
      <c r="AF9" s="15" t="n"/>
      <c r="AG9" s="15" t="n"/>
      <c r="AH9" s="18" t="n"/>
      <c r="AI9" s="18" t="n"/>
      <c r="AJ9" s="19">
        <f>IFERROR(IF(A9="","",IF(T9="Canceled","Canceled",IF(T9="No-Show","No-Show",IF(OR(F9="",H9=""),"Review Dates",IF(AND(F9=TODAY(),U9&lt;&gt;"Checked In"),"Arriving Today",IF(AND(H9=TODAY(),V9&lt;&gt;"Checked Out"),"Departing Today",IF(AND(F9&lt;=TODAY(),H9&gt;TODAY(),U9="Checked In"),"In House",IF(F9&gt;TODAY(),"Upcoming",IF(V9="Checked Out","Completed","Past Arrival - Review"))))))))),"Review")</f>
        <v/>
      </c>
      <c r="AK9" s="19">
        <f>IFERROR(IF(A9="","",IF(T9="Canceled","Canceled Reservation",IF(AND(F9&lt;&gt;"",H9&lt;&gt;"",H9&lt;=F9),"Departure Date Error",IF(AND(F9&lt;=TODAY()+1,H9&gt;TODAY(),N9="",T9&lt;&gt;"Canceled",T9&lt;&gt;"No-Show"),"Room Not Assigned",IF(AND(F9=TODAY(),OR(W9="Dirty",W9="In Progress",W9="Out of Order",W9="Not Assigned"),T9&lt;&gt;"Canceled"),"Room Not Ready",IF(AND(Z9="Yes",AD9&lt;&gt;"Completed",T9&lt;&gt;"Canceled"),"Accessible Request to Confirm",IF(AND(R9&lt;&gt;"",R9&gt;=Dashboard!$E$5,T9&lt;&gt;"Canceled",T9&lt;&gt;"No-Show"),"High Balance",IF(AND(S9="",T9&lt;&gt;"Canceled",T9&lt;&gt;"No-Show"),"Payment Method Missing",IF(AND(AC9&lt;&gt;"",AD9&lt;&gt;"Completed",AD9&lt;&gt;"Not Applicable"),"Guest Request Open","Ready"))))))))),"Review")</f>
        <v/>
      </c>
      <c r="AL9" s="17" t="n"/>
      <c r="AM9" s="16" t="n"/>
    </row>
    <row r="10">
      <c r="A10" s="15" t="n"/>
      <c r="B10" s="15" t="n"/>
      <c r="C10" s="15" t="n"/>
      <c r="D10" s="15" t="n"/>
      <c r="E10" s="16" t="n"/>
      <c r="F10" s="17" t="n"/>
      <c r="G10" s="18" t="n"/>
      <c r="H10" s="17" t="n"/>
      <c r="I10" s="18" t="n"/>
      <c r="J10" s="19">
        <f>IFERROR(IF(OR(F10="",H10=""),"",MAX(0,H10-F10)),"")</f>
        <v/>
      </c>
      <c r="K10" s="15" t="n"/>
      <c r="L10" s="15" t="n"/>
      <c r="M10" s="15" t="n"/>
      <c r="N10" s="15" t="n"/>
      <c r="O10" s="15" t="n"/>
      <c r="P10" s="20" t="n"/>
      <c r="Q10" s="21">
        <f>IFERROR(IF(OR(J10="",P10=""),"",J10*P10),"")</f>
        <v/>
      </c>
      <c r="R10" s="20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6" t="n"/>
      <c r="AD10" s="15" t="n"/>
      <c r="AE10" s="16" t="n"/>
      <c r="AF10" s="15" t="n"/>
      <c r="AG10" s="15" t="n"/>
      <c r="AH10" s="18" t="n"/>
      <c r="AI10" s="18" t="n"/>
      <c r="AJ10" s="19">
        <f>IFERROR(IF(A10="","",IF(T10="Canceled","Canceled",IF(T10="No-Show","No-Show",IF(OR(F10="",H10=""),"Review Dates",IF(AND(F10=TODAY(),U10&lt;&gt;"Checked In"),"Arriving Today",IF(AND(H10=TODAY(),V10&lt;&gt;"Checked Out"),"Departing Today",IF(AND(F10&lt;=TODAY(),H10&gt;TODAY(),U10="Checked In"),"In House",IF(F10&gt;TODAY(),"Upcoming",IF(V10="Checked Out","Completed","Past Arrival - Review"))))))))),"Review")</f>
        <v/>
      </c>
      <c r="AK10" s="19">
        <f>IFERROR(IF(A10="","",IF(T10="Canceled","Canceled Reservation",IF(AND(F10&lt;&gt;"",H10&lt;&gt;"",H10&lt;=F10),"Departure Date Error",IF(AND(F10&lt;=TODAY()+1,H10&gt;TODAY(),N10="",T10&lt;&gt;"Canceled",T10&lt;&gt;"No-Show"),"Room Not Assigned",IF(AND(F10=TODAY(),OR(W10="Dirty",W10="In Progress",W10="Out of Order",W10="Not Assigned"),T10&lt;&gt;"Canceled"),"Room Not Ready",IF(AND(Z10="Yes",AD10&lt;&gt;"Completed",T10&lt;&gt;"Canceled"),"Accessible Request to Confirm",IF(AND(R10&lt;&gt;"",R10&gt;=Dashboard!$E$5,T10&lt;&gt;"Canceled",T10&lt;&gt;"No-Show"),"High Balance",IF(AND(S10="",T10&lt;&gt;"Canceled",T10&lt;&gt;"No-Show"),"Payment Method Missing",IF(AND(AC10&lt;&gt;"",AD10&lt;&gt;"Completed",AD10&lt;&gt;"Not Applicable"),"Guest Request Open","Ready"))))))))),"Review")</f>
        <v/>
      </c>
      <c r="AL10" s="17" t="n"/>
      <c r="AM10" s="16" t="n"/>
    </row>
    <row r="11">
      <c r="A11" s="15" t="n"/>
      <c r="B11" s="15" t="n"/>
      <c r="C11" s="15" t="n"/>
      <c r="D11" s="15" t="n"/>
      <c r="E11" s="16" t="n"/>
      <c r="F11" s="17" t="n"/>
      <c r="G11" s="18" t="n"/>
      <c r="H11" s="17" t="n"/>
      <c r="I11" s="18" t="n"/>
      <c r="J11" s="19">
        <f>IFERROR(IF(OR(F11="",H11=""),"",MAX(0,H11-F11)),"")</f>
        <v/>
      </c>
      <c r="K11" s="15" t="n"/>
      <c r="L11" s="15" t="n"/>
      <c r="M11" s="15" t="n"/>
      <c r="N11" s="15" t="n"/>
      <c r="O11" s="15" t="n"/>
      <c r="P11" s="20" t="n"/>
      <c r="Q11" s="21">
        <f>IFERROR(IF(OR(J11="",P11=""),"",J11*P11),"")</f>
        <v/>
      </c>
      <c r="R11" s="20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6" t="n"/>
      <c r="AD11" s="15" t="n"/>
      <c r="AE11" s="16" t="n"/>
      <c r="AF11" s="15" t="n"/>
      <c r="AG11" s="15" t="n"/>
      <c r="AH11" s="18" t="n"/>
      <c r="AI11" s="18" t="n"/>
      <c r="AJ11" s="19">
        <f>IFERROR(IF(A11="","",IF(T11="Canceled","Canceled",IF(T11="No-Show","No-Show",IF(OR(F11="",H11=""),"Review Dates",IF(AND(F11=TODAY(),U11&lt;&gt;"Checked In"),"Arriving Today",IF(AND(H11=TODAY(),V11&lt;&gt;"Checked Out"),"Departing Today",IF(AND(F11&lt;=TODAY(),H11&gt;TODAY(),U11="Checked In"),"In House",IF(F11&gt;TODAY(),"Upcoming",IF(V11="Checked Out","Completed","Past Arrival - Review"))))))))),"Review")</f>
        <v/>
      </c>
      <c r="AK11" s="19">
        <f>IFERROR(IF(A11="","",IF(T11="Canceled","Canceled Reservation",IF(AND(F11&lt;&gt;"",H11&lt;&gt;"",H11&lt;=F11),"Departure Date Error",IF(AND(F11&lt;=TODAY()+1,H11&gt;TODAY(),N11="",T11&lt;&gt;"Canceled",T11&lt;&gt;"No-Show"),"Room Not Assigned",IF(AND(F11=TODAY(),OR(W11="Dirty",W11="In Progress",W11="Out of Order",W11="Not Assigned"),T11&lt;&gt;"Canceled"),"Room Not Ready",IF(AND(Z11="Yes",AD11&lt;&gt;"Completed",T11&lt;&gt;"Canceled"),"Accessible Request to Confirm",IF(AND(R11&lt;&gt;"",R11&gt;=Dashboard!$E$5,T11&lt;&gt;"Canceled",T11&lt;&gt;"No-Show"),"High Balance",IF(AND(S11="",T11&lt;&gt;"Canceled",T11&lt;&gt;"No-Show"),"Payment Method Missing",IF(AND(AC11&lt;&gt;"",AD11&lt;&gt;"Completed",AD11&lt;&gt;"Not Applicable"),"Guest Request Open","Ready"))))))))),"Review")</f>
        <v/>
      </c>
      <c r="AL11" s="17" t="n"/>
      <c r="AM11" s="16" t="n"/>
    </row>
    <row r="12">
      <c r="A12" s="15" t="n"/>
      <c r="B12" s="15" t="n"/>
      <c r="C12" s="15" t="n"/>
      <c r="D12" s="15" t="n"/>
      <c r="E12" s="16" t="n"/>
      <c r="F12" s="17" t="n"/>
      <c r="G12" s="18" t="n"/>
      <c r="H12" s="17" t="n"/>
      <c r="I12" s="18" t="n"/>
      <c r="J12" s="19">
        <f>IFERROR(IF(OR(F12="",H12=""),"",MAX(0,H12-F12)),"")</f>
        <v/>
      </c>
      <c r="K12" s="15" t="n"/>
      <c r="L12" s="15" t="n"/>
      <c r="M12" s="15" t="n"/>
      <c r="N12" s="15" t="n"/>
      <c r="O12" s="15" t="n"/>
      <c r="P12" s="20" t="n"/>
      <c r="Q12" s="21">
        <f>IFERROR(IF(OR(J12="",P12=""),"",J12*P12),"")</f>
        <v/>
      </c>
      <c r="R12" s="20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6" t="n"/>
      <c r="AD12" s="15" t="n"/>
      <c r="AE12" s="16" t="n"/>
      <c r="AF12" s="15" t="n"/>
      <c r="AG12" s="15" t="n"/>
      <c r="AH12" s="18" t="n"/>
      <c r="AI12" s="18" t="n"/>
      <c r="AJ12" s="19">
        <f>IFERROR(IF(A12="","",IF(T12="Canceled","Canceled",IF(T12="No-Show","No-Show",IF(OR(F12="",H12=""),"Review Dates",IF(AND(F12=TODAY(),U12&lt;&gt;"Checked In"),"Arriving Today",IF(AND(H12=TODAY(),V12&lt;&gt;"Checked Out"),"Departing Today",IF(AND(F12&lt;=TODAY(),H12&gt;TODAY(),U12="Checked In"),"In House",IF(F12&gt;TODAY(),"Upcoming",IF(V12="Checked Out","Completed","Past Arrival - Review"))))))))),"Review")</f>
        <v/>
      </c>
      <c r="AK12" s="19">
        <f>IFERROR(IF(A12="","",IF(T12="Canceled","Canceled Reservation",IF(AND(F12&lt;&gt;"",H12&lt;&gt;"",H12&lt;=F12),"Departure Date Error",IF(AND(F12&lt;=TODAY()+1,H12&gt;TODAY(),N12="",T12&lt;&gt;"Canceled",T12&lt;&gt;"No-Show"),"Room Not Assigned",IF(AND(F12=TODAY(),OR(W12="Dirty",W12="In Progress",W12="Out of Order",W12="Not Assigned"),T12&lt;&gt;"Canceled"),"Room Not Ready",IF(AND(Z12="Yes",AD12&lt;&gt;"Completed",T12&lt;&gt;"Canceled"),"Accessible Request to Confirm",IF(AND(R12&lt;&gt;"",R12&gt;=Dashboard!$E$5,T12&lt;&gt;"Canceled",T12&lt;&gt;"No-Show"),"High Balance",IF(AND(S12="",T12&lt;&gt;"Canceled",T12&lt;&gt;"No-Show"),"Payment Method Missing",IF(AND(AC12&lt;&gt;"",AD12&lt;&gt;"Completed",AD12&lt;&gt;"Not Applicable"),"Guest Request Open","Ready"))))))))),"Review")</f>
        <v/>
      </c>
      <c r="AL12" s="17" t="n"/>
      <c r="AM12" s="16" t="n"/>
    </row>
    <row r="13">
      <c r="A13" s="15" t="n"/>
      <c r="B13" s="15" t="n"/>
      <c r="C13" s="15" t="n"/>
      <c r="D13" s="15" t="n"/>
      <c r="E13" s="16" t="n"/>
      <c r="F13" s="17" t="n"/>
      <c r="G13" s="18" t="n"/>
      <c r="H13" s="17" t="n"/>
      <c r="I13" s="18" t="n"/>
      <c r="J13" s="19">
        <f>IFERROR(IF(OR(F13="",H13=""),"",MAX(0,H13-F13)),"")</f>
        <v/>
      </c>
      <c r="K13" s="15" t="n"/>
      <c r="L13" s="15" t="n"/>
      <c r="M13" s="15" t="n"/>
      <c r="N13" s="15" t="n"/>
      <c r="O13" s="15" t="n"/>
      <c r="P13" s="20" t="n"/>
      <c r="Q13" s="21">
        <f>IFERROR(IF(OR(J13="",P13=""),"",J13*P13),"")</f>
        <v/>
      </c>
      <c r="R13" s="20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6" t="n"/>
      <c r="AD13" s="15" t="n"/>
      <c r="AE13" s="16" t="n"/>
      <c r="AF13" s="15" t="n"/>
      <c r="AG13" s="15" t="n"/>
      <c r="AH13" s="18" t="n"/>
      <c r="AI13" s="18" t="n"/>
      <c r="AJ13" s="19">
        <f>IFERROR(IF(A13="","",IF(T13="Canceled","Canceled",IF(T13="No-Show","No-Show",IF(OR(F13="",H13=""),"Review Dates",IF(AND(F13=TODAY(),U13&lt;&gt;"Checked In"),"Arriving Today",IF(AND(H13=TODAY(),V13&lt;&gt;"Checked Out"),"Departing Today",IF(AND(F13&lt;=TODAY(),H13&gt;TODAY(),U13="Checked In"),"In House",IF(F13&gt;TODAY(),"Upcoming",IF(V13="Checked Out","Completed","Past Arrival - Review"))))))))),"Review")</f>
        <v/>
      </c>
      <c r="AK13" s="19">
        <f>IFERROR(IF(A13="","",IF(T13="Canceled","Canceled Reservation",IF(AND(F13&lt;&gt;"",H13&lt;&gt;"",H13&lt;=F13),"Departure Date Error",IF(AND(F13&lt;=TODAY()+1,H13&gt;TODAY(),N13="",T13&lt;&gt;"Canceled",T13&lt;&gt;"No-Show"),"Room Not Assigned",IF(AND(F13=TODAY(),OR(W13="Dirty",W13="In Progress",W13="Out of Order",W13="Not Assigned"),T13&lt;&gt;"Canceled"),"Room Not Ready",IF(AND(Z13="Yes",AD13&lt;&gt;"Completed",T13&lt;&gt;"Canceled"),"Accessible Request to Confirm",IF(AND(R13&lt;&gt;"",R13&gt;=Dashboard!$E$5,T13&lt;&gt;"Canceled",T13&lt;&gt;"No-Show"),"High Balance",IF(AND(S13="",T13&lt;&gt;"Canceled",T13&lt;&gt;"No-Show"),"Payment Method Missing",IF(AND(AC13&lt;&gt;"",AD13&lt;&gt;"Completed",AD13&lt;&gt;"Not Applicable"),"Guest Request Open","Ready"))))))))),"Review")</f>
        <v/>
      </c>
      <c r="AL13" s="17" t="n"/>
      <c r="AM13" s="16" t="n"/>
    </row>
    <row r="14">
      <c r="A14" s="15" t="n"/>
      <c r="B14" s="15" t="n"/>
      <c r="C14" s="15" t="n"/>
      <c r="D14" s="15" t="n"/>
      <c r="E14" s="16" t="n"/>
      <c r="F14" s="17" t="n"/>
      <c r="G14" s="18" t="n"/>
      <c r="H14" s="17" t="n"/>
      <c r="I14" s="18" t="n"/>
      <c r="J14" s="19">
        <f>IFERROR(IF(OR(F14="",H14=""),"",MAX(0,H14-F14)),"")</f>
        <v/>
      </c>
      <c r="K14" s="15" t="n"/>
      <c r="L14" s="15" t="n"/>
      <c r="M14" s="15" t="n"/>
      <c r="N14" s="15" t="n"/>
      <c r="O14" s="15" t="n"/>
      <c r="P14" s="20" t="n"/>
      <c r="Q14" s="21">
        <f>IFERROR(IF(OR(J14="",P14=""),"",J14*P14),"")</f>
        <v/>
      </c>
      <c r="R14" s="20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6" t="n"/>
      <c r="AD14" s="15" t="n"/>
      <c r="AE14" s="16" t="n"/>
      <c r="AF14" s="15" t="n"/>
      <c r="AG14" s="15" t="n"/>
      <c r="AH14" s="18" t="n"/>
      <c r="AI14" s="18" t="n"/>
      <c r="AJ14" s="19">
        <f>IFERROR(IF(A14="","",IF(T14="Canceled","Canceled",IF(T14="No-Show","No-Show",IF(OR(F14="",H14=""),"Review Dates",IF(AND(F14=TODAY(),U14&lt;&gt;"Checked In"),"Arriving Today",IF(AND(H14=TODAY(),V14&lt;&gt;"Checked Out"),"Departing Today",IF(AND(F14&lt;=TODAY(),H14&gt;TODAY(),U14="Checked In"),"In House",IF(F14&gt;TODAY(),"Upcoming",IF(V14="Checked Out","Completed","Past Arrival - Review"))))))))),"Review")</f>
        <v/>
      </c>
      <c r="AK14" s="19">
        <f>IFERROR(IF(A14="","",IF(T14="Canceled","Canceled Reservation",IF(AND(F14&lt;&gt;"",H14&lt;&gt;"",H14&lt;=F14),"Departure Date Error",IF(AND(F14&lt;=TODAY()+1,H14&gt;TODAY(),N14="",T14&lt;&gt;"Canceled",T14&lt;&gt;"No-Show"),"Room Not Assigned",IF(AND(F14=TODAY(),OR(W14="Dirty",W14="In Progress",W14="Out of Order",W14="Not Assigned"),T14&lt;&gt;"Canceled"),"Room Not Ready",IF(AND(Z14="Yes",AD14&lt;&gt;"Completed",T14&lt;&gt;"Canceled"),"Accessible Request to Confirm",IF(AND(R14&lt;&gt;"",R14&gt;=Dashboard!$E$5,T14&lt;&gt;"Canceled",T14&lt;&gt;"No-Show"),"High Balance",IF(AND(S14="",T14&lt;&gt;"Canceled",T14&lt;&gt;"No-Show"),"Payment Method Missing",IF(AND(AC14&lt;&gt;"",AD14&lt;&gt;"Completed",AD14&lt;&gt;"Not Applicable"),"Guest Request Open","Ready"))))))))),"Review")</f>
        <v/>
      </c>
      <c r="AL14" s="17" t="n"/>
      <c r="AM14" s="16" t="n"/>
    </row>
    <row r="15">
      <c r="A15" s="15" t="n"/>
      <c r="B15" s="15" t="n"/>
      <c r="C15" s="15" t="n"/>
      <c r="D15" s="15" t="n"/>
      <c r="E15" s="16" t="n"/>
      <c r="F15" s="17">
        <f>IF(A15="","",TODAY())</f>
        <v/>
      </c>
      <c r="G15" s="18" t="n"/>
      <c r="H15" s="17" t="n"/>
      <c r="I15" s="18" t="n"/>
      <c r="J15" s="19">
        <f>IFERROR(IF(OR(F15="",H15=""),"",MAX(0,H15-F15)),"")</f>
        <v/>
      </c>
      <c r="K15" s="15" t="n"/>
      <c r="L15" s="15" t="n"/>
      <c r="M15" s="15" t="n"/>
      <c r="N15" s="15" t="n"/>
      <c r="O15" s="15" t="n"/>
      <c r="P15" s="20" t="n"/>
      <c r="Q15" s="21">
        <f>IFERROR(IF(OR(J15="",P15=""),"",J15*P15),"")</f>
        <v/>
      </c>
      <c r="R15" s="20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6" t="n"/>
      <c r="AD15" s="15" t="n"/>
      <c r="AE15" s="16" t="n"/>
      <c r="AF15" s="15" t="n"/>
      <c r="AG15" s="15" t="n"/>
      <c r="AH15" s="18" t="n"/>
      <c r="AI15" s="18" t="n"/>
      <c r="AJ15" s="19">
        <f>IFERROR(IF(A15="","",IF(T15="Canceled","Canceled",IF(T15="No-Show","No-Show",IF(OR(F15="",H15=""),"Review Dates",IF(AND(F15=TODAY(),U15&lt;&gt;"Checked In"),"Arriving Today",IF(AND(H15=TODAY(),V15&lt;&gt;"Checked Out"),"Departing Today",IF(AND(F15&lt;=TODAY(),H15&gt;TODAY(),U15="Checked In"),"In House",IF(F15&gt;TODAY(),"Upcoming",IF(V15="Checked Out","Completed","Past Arrival - Review"))))))))),"Review")</f>
        <v/>
      </c>
      <c r="AK15" s="19">
        <f>IFERROR(IF(A15="","",IF(T15="Canceled","Canceled Reservation",IF(AND(F15&lt;&gt;"",H15&lt;&gt;"",H15&lt;=F15),"Departure Date Error",IF(AND(F15&lt;=TODAY()+1,H15&gt;TODAY(),N15="",T15&lt;&gt;"Canceled",T15&lt;&gt;"No-Show"),"Room Not Assigned",IF(AND(F15=TODAY(),OR(W15="Dirty",W15="In Progress",W15="Out of Order",W15="Not Assigned"),T15&lt;&gt;"Canceled"),"Room Not Ready",IF(AND(Z15="Yes",AD15&lt;&gt;"Completed",T15&lt;&gt;"Canceled"),"Accessible Request to Confirm",IF(AND(R15&lt;&gt;"",R15&gt;=Dashboard!$E$5,T15&lt;&gt;"Canceled",T15&lt;&gt;"No-Show"),"High Balance",IF(AND(S15="",T15&lt;&gt;"Canceled",T15&lt;&gt;"No-Show"),"Payment Method Missing",IF(AND(AC15&lt;&gt;"",AD15&lt;&gt;"Completed",AD15&lt;&gt;"Not Applicable"),"Guest Request Open","Ready"))))))))),"Review")</f>
        <v/>
      </c>
      <c r="AL15" s="17" t="n"/>
      <c r="AM15" s="16" t="n"/>
    </row>
    <row r="16">
      <c r="A16" s="15" t="n"/>
      <c r="B16" s="15" t="n"/>
      <c r="C16" s="15" t="n"/>
      <c r="D16" s="15" t="n"/>
      <c r="E16" s="16" t="n"/>
      <c r="F16" s="17">
        <f>IF(A16="","",TODAY())</f>
        <v/>
      </c>
      <c r="G16" s="18" t="n"/>
      <c r="H16" s="17" t="n"/>
      <c r="I16" s="18" t="n"/>
      <c r="J16" s="19">
        <f>IFERROR(IF(OR(F16="",H16=""),"",MAX(0,H16-F16)),"")</f>
        <v/>
      </c>
      <c r="K16" s="15" t="n"/>
      <c r="L16" s="15" t="n"/>
      <c r="M16" s="15" t="n"/>
      <c r="N16" s="15" t="n"/>
      <c r="O16" s="15" t="n"/>
      <c r="P16" s="20" t="n"/>
      <c r="Q16" s="21">
        <f>IFERROR(IF(OR(J16="",P16=""),"",J16*P16),"")</f>
        <v/>
      </c>
      <c r="R16" s="20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6" t="n"/>
      <c r="AD16" s="15" t="n"/>
      <c r="AE16" s="16" t="n"/>
      <c r="AF16" s="15" t="n"/>
      <c r="AG16" s="15" t="n"/>
      <c r="AH16" s="18" t="n"/>
      <c r="AI16" s="18" t="n"/>
      <c r="AJ16" s="19">
        <f>IFERROR(IF(A16="","",IF(T16="Canceled","Canceled",IF(T16="No-Show","No-Show",IF(OR(F16="",H16=""),"Review Dates",IF(AND(F16=TODAY(),U16&lt;&gt;"Checked In"),"Arriving Today",IF(AND(H16=TODAY(),V16&lt;&gt;"Checked Out"),"Departing Today",IF(AND(F16&lt;=TODAY(),H16&gt;TODAY(),U16="Checked In"),"In House",IF(F16&gt;TODAY(),"Upcoming",IF(V16="Checked Out","Completed","Past Arrival - Review"))))))))),"Review")</f>
        <v/>
      </c>
      <c r="AK16" s="19">
        <f>IFERROR(IF(A16="","",IF(T16="Canceled","Canceled Reservation",IF(AND(F16&lt;&gt;"",H16&lt;&gt;"",H16&lt;=F16),"Departure Date Error",IF(AND(F16&lt;=TODAY()+1,H16&gt;TODAY(),N16="",T16&lt;&gt;"Canceled",T16&lt;&gt;"No-Show"),"Room Not Assigned",IF(AND(F16=TODAY(),OR(W16="Dirty",W16="In Progress",W16="Out of Order",W16="Not Assigned"),T16&lt;&gt;"Canceled"),"Room Not Ready",IF(AND(Z16="Yes",AD16&lt;&gt;"Completed",T16&lt;&gt;"Canceled"),"Accessible Request to Confirm",IF(AND(R16&lt;&gt;"",R16&gt;=Dashboard!$E$5,T16&lt;&gt;"Canceled",T16&lt;&gt;"No-Show"),"High Balance",IF(AND(S16="",T16&lt;&gt;"Canceled",T16&lt;&gt;"No-Show"),"Payment Method Missing",IF(AND(AC16&lt;&gt;"",AD16&lt;&gt;"Completed",AD16&lt;&gt;"Not Applicable"),"Guest Request Open","Ready"))))))))),"Review")</f>
        <v/>
      </c>
      <c r="AL16" s="17" t="n"/>
      <c r="AM16" s="16" t="n"/>
    </row>
    <row r="17">
      <c r="A17" s="15" t="n"/>
      <c r="B17" s="15" t="n"/>
      <c r="C17" s="15" t="n"/>
      <c r="D17" s="15" t="n"/>
      <c r="E17" s="16" t="n"/>
      <c r="F17" s="17">
        <f>IF(A17="","",TODAY())</f>
        <v/>
      </c>
      <c r="G17" s="18" t="n"/>
      <c r="H17" s="17" t="n"/>
      <c r="I17" s="18" t="n"/>
      <c r="J17" s="19">
        <f>IFERROR(IF(OR(F17="",H17=""),"",MAX(0,H17-F17)),"")</f>
        <v/>
      </c>
      <c r="K17" s="15" t="n"/>
      <c r="L17" s="15" t="n"/>
      <c r="M17" s="15" t="n"/>
      <c r="N17" s="15" t="n"/>
      <c r="O17" s="15" t="n"/>
      <c r="P17" s="20" t="n"/>
      <c r="Q17" s="21">
        <f>IFERROR(IF(OR(J17="",P17=""),"",J17*P17),"")</f>
        <v/>
      </c>
      <c r="R17" s="20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6" t="n"/>
      <c r="AD17" s="15" t="n"/>
      <c r="AE17" s="16" t="n"/>
      <c r="AF17" s="15" t="n"/>
      <c r="AG17" s="15" t="n"/>
      <c r="AH17" s="18" t="n"/>
      <c r="AI17" s="18" t="n"/>
      <c r="AJ17" s="19">
        <f>IFERROR(IF(A17="","",IF(T17="Canceled","Canceled",IF(T17="No-Show","No-Show",IF(OR(F17="",H17=""),"Review Dates",IF(AND(F17=TODAY(),U17&lt;&gt;"Checked In"),"Arriving Today",IF(AND(H17=TODAY(),V17&lt;&gt;"Checked Out"),"Departing Today",IF(AND(F17&lt;=TODAY(),H17&gt;TODAY(),U17="Checked In"),"In House",IF(F17&gt;TODAY(),"Upcoming",IF(V17="Checked Out","Completed","Past Arrival - Review"))))))))),"Review")</f>
        <v/>
      </c>
      <c r="AK17" s="19">
        <f>IFERROR(IF(A17="","",IF(T17="Canceled","Canceled Reservation",IF(AND(F17&lt;&gt;"",H17&lt;&gt;"",H17&lt;=F17),"Departure Date Error",IF(AND(F17&lt;=TODAY()+1,H17&gt;TODAY(),N17="",T17&lt;&gt;"Canceled",T17&lt;&gt;"No-Show"),"Room Not Assigned",IF(AND(F17=TODAY(),OR(W17="Dirty",W17="In Progress",W17="Out of Order",W17="Not Assigned"),T17&lt;&gt;"Canceled"),"Room Not Ready",IF(AND(Z17="Yes",AD17&lt;&gt;"Completed",T17&lt;&gt;"Canceled"),"Accessible Request to Confirm",IF(AND(R17&lt;&gt;"",R17&gt;=Dashboard!$E$5,T17&lt;&gt;"Canceled",T17&lt;&gt;"No-Show"),"High Balance",IF(AND(S17="",T17&lt;&gt;"Canceled",T17&lt;&gt;"No-Show"),"Payment Method Missing",IF(AND(AC17&lt;&gt;"",AD17&lt;&gt;"Completed",AD17&lt;&gt;"Not Applicable"),"Guest Request Open","Ready"))))))))),"Review")</f>
        <v/>
      </c>
      <c r="AL17" s="17" t="n"/>
      <c r="AM17" s="16" t="n"/>
    </row>
    <row r="18">
      <c r="A18" s="15" t="n"/>
      <c r="B18" s="15" t="n"/>
      <c r="C18" s="15" t="n"/>
      <c r="D18" s="15" t="n"/>
      <c r="E18" s="16" t="n"/>
      <c r="F18" s="17">
        <f>IF(A18="","",TODAY())</f>
        <v/>
      </c>
      <c r="G18" s="18" t="n"/>
      <c r="H18" s="17" t="n"/>
      <c r="I18" s="18" t="n"/>
      <c r="J18" s="19">
        <f>IFERROR(IF(OR(F18="",H18=""),"",MAX(0,H18-F18)),"")</f>
        <v/>
      </c>
      <c r="K18" s="15" t="n"/>
      <c r="L18" s="15" t="n"/>
      <c r="M18" s="15" t="n"/>
      <c r="N18" s="15" t="n"/>
      <c r="O18" s="15" t="n"/>
      <c r="P18" s="20" t="n"/>
      <c r="Q18" s="21">
        <f>IFERROR(IF(OR(J18="",P18=""),"",J18*P18),"")</f>
        <v/>
      </c>
      <c r="R18" s="20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6" t="n"/>
      <c r="AD18" s="15" t="n"/>
      <c r="AE18" s="16" t="n"/>
      <c r="AF18" s="15" t="n"/>
      <c r="AG18" s="15" t="n"/>
      <c r="AH18" s="18" t="n"/>
      <c r="AI18" s="18" t="n"/>
      <c r="AJ18" s="19">
        <f>IFERROR(IF(A18="","",IF(T18="Canceled","Canceled",IF(T18="No-Show","No-Show",IF(OR(F18="",H18=""),"Review Dates",IF(AND(F18=TODAY(),U18&lt;&gt;"Checked In"),"Arriving Today",IF(AND(H18=TODAY(),V18&lt;&gt;"Checked Out"),"Departing Today",IF(AND(F18&lt;=TODAY(),H18&gt;TODAY(),U18="Checked In"),"In House",IF(F18&gt;TODAY(),"Upcoming",IF(V18="Checked Out","Completed","Past Arrival - Review"))))))))),"Review")</f>
        <v/>
      </c>
      <c r="AK18" s="19">
        <f>IFERROR(IF(A18="","",IF(T18="Canceled","Canceled Reservation",IF(AND(F18&lt;&gt;"",H18&lt;&gt;"",H18&lt;=F18),"Departure Date Error",IF(AND(F18&lt;=TODAY()+1,H18&gt;TODAY(),N18="",T18&lt;&gt;"Canceled",T18&lt;&gt;"No-Show"),"Room Not Assigned",IF(AND(F18=TODAY(),OR(W18="Dirty",W18="In Progress",W18="Out of Order",W18="Not Assigned"),T18&lt;&gt;"Canceled"),"Room Not Ready",IF(AND(Z18="Yes",AD18&lt;&gt;"Completed",T18&lt;&gt;"Canceled"),"Accessible Request to Confirm",IF(AND(R18&lt;&gt;"",R18&gt;=Dashboard!$E$5,T18&lt;&gt;"Canceled",T18&lt;&gt;"No-Show"),"High Balance",IF(AND(S18="",T18&lt;&gt;"Canceled",T18&lt;&gt;"No-Show"),"Payment Method Missing",IF(AND(AC18&lt;&gt;"",AD18&lt;&gt;"Completed",AD18&lt;&gt;"Not Applicable"),"Guest Request Open","Ready"))))))))),"Review")</f>
        <v/>
      </c>
      <c r="AL18" s="17" t="n"/>
      <c r="AM18" s="16" t="n"/>
    </row>
    <row r="19">
      <c r="A19" s="15" t="n"/>
      <c r="B19" s="15" t="n"/>
      <c r="C19" s="15" t="n"/>
      <c r="D19" s="15" t="n"/>
      <c r="E19" s="16" t="n"/>
      <c r="F19" s="17">
        <f>IF(A19="","",TODAY())</f>
        <v/>
      </c>
      <c r="G19" s="18" t="n"/>
      <c r="H19" s="17" t="n"/>
      <c r="I19" s="18" t="n"/>
      <c r="J19" s="19">
        <f>IFERROR(IF(OR(F19="",H19=""),"",MAX(0,H19-F19)),"")</f>
        <v/>
      </c>
      <c r="K19" s="15" t="n"/>
      <c r="L19" s="15" t="n"/>
      <c r="M19" s="15" t="n"/>
      <c r="N19" s="15" t="n"/>
      <c r="O19" s="15" t="n"/>
      <c r="P19" s="20" t="n"/>
      <c r="Q19" s="21">
        <f>IFERROR(IF(OR(J19="",P19=""),"",J19*P19),"")</f>
        <v/>
      </c>
      <c r="R19" s="20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6" t="n"/>
      <c r="AD19" s="15" t="n"/>
      <c r="AE19" s="16" t="n"/>
      <c r="AF19" s="15" t="n"/>
      <c r="AG19" s="15" t="n"/>
      <c r="AH19" s="18" t="n"/>
      <c r="AI19" s="18" t="n"/>
      <c r="AJ19" s="19">
        <f>IFERROR(IF(A19="","",IF(T19="Canceled","Canceled",IF(T19="No-Show","No-Show",IF(OR(F19="",H19=""),"Review Dates",IF(AND(F19=TODAY(),U19&lt;&gt;"Checked In"),"Arriving Today",IF(AND(H19=TODAY(),V19&lt;&gt;"Checked Out"),"Departing Today",IF(AND(F19&lt;=TODAY(),H19&gt;TODAY(),U19="Checked In"),"In House",IF(F19&gt;TODAY(),"Upcoming",IF(V19="Checked Out","Completed","Past Arrival - Review"))))))))),"Review")</f>
        <v/>
      </c>
      <c r="AK19" s="19">
        <f>IFERROR(IF(A19="","",IF(T19="Canceled","Canceled Reservation",IF(AND(F19&lt;&gt;"",H19&lt;&gt;"",H19&lt;=F19),"Departure Date Error",IF(AND(F19&lt;=TODAY()+1,H19&gt;TODAY(),N19="",T19&lt;&gt;"Canceled",T19&lt;&gt;"No-Show"),"Room Not Assigned",IF(AND(F19=TODAY(),OR(W19="Dirty",W19="In Progress",W19="Out of Order",W19="Not Assigned"),T19&lt;&gt;"Canceled"),"Room Not Ready",IF(AND(Z19="Yes",AD19&lt;&gt;"Completed",T19&lt;&gt;"Canceled"),"Accessible Request to Confirm",IF(AND(R19&lt;&gt;"",R19&gt;=Dashboard!$E$5,T19&lt;&gt;"Canceled",T19&lt;&gt;"No-Show"),"High Balance",IF(AND(S19="",T19&lt;&gt;"Canceled",T19&lt;&gt;"No-Show"),"Payment Method Missing",IF(AND(AC19&lt;&gt;"",AD19&lt;&gt;"Completed",AD19&lt;&gt;"Not Applicable"),"Guest Request Open","Ready"))))))))),"Review")</f>
        <v/>
      </c>
      <c r="AL19" s="17" t="n"/>
      <c r="AM19" s="16" t="n"/>
    </row>
    <row r="20">
      <c r="A20" s="15" t="n"/>
      <c r="B20" s="15" t="n"/>
      <c r="C20" s="15" t="n"/>
      <c r="D20" s="15" t="n"/>
      <c r="E20" s="16" t="n"/>
      <c r="F20" s="17">
        <f>IF(A20="","",TODAY())</f>
        <v/>
      </c>
      <c r="G20" s="18" t="n"/>
      <c r="H20" s="17" t="n"/>
      <c r="I20" s="18" t="n"/>
      <c r="J20" s="19">
        <f>IFERROR(IF(OR(F20="",H20=""),"",MAX(0,H20-F20)),"")</f>
        <v/>
      </c>
      <c r="K20" s="15" t="n"/>
      <c r="L20" s="15" t="n"/>
      <c r="M20" s="15" t="n"/>
      <c r="N20" s="15" t="n"/>
      <c r="O20" s="15" t="n"/>
      <c r="P20" s="20" t="n"/>
      <c r="Q20" s="21">
        <f>IFERROR(IF(OR(J20="",P20=""),"",J20*P20),"")</f>
        <v/>
      </c>
      <c r="R20" s="20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6" t="n"/>
      <c r="AD20" s="15" t="n"/>
      <c r="AE20" s="16" t="n"/>
      <c r="AF20" s="15" t="n"/>
      <c r="AG20" s="15" t="n"/>
      <c r="AH20" s="18" t="n"/>
      <c r="AI20" s="18" t="n"/>
      <c r="AJ20" s="19">
        <f>IFERROR(IF(A20="","",IF(T20="Canceled","Canceled",IF(T20="No-Show","No-Show",IF(OR(F20="",H20=""),"Review Dates",IF(AND(F20=TODAY(),U20&lt;&gt;"Checked In"),"Arriving Today",IF(AND(H20=TODAY(),V20&lt;&gt;"Checked Out"),"Departing Today",IF(AND(F20&lt;=TODAY(),H20&gt;TODAY(),U20="Checked In"),"In House",IF(F20&gt;TODAY(),"Upcoming",IF(V20="Checked Out","Completed","Past Arrival - Review"))))))))),"Review")</f>
        <v/>
      </c>
      <c r="AK20" s="19">
        <f>IFERROR(IF(A20="","",IF(T20="Canceled","Canceled Reservation",IF(AND(F20&lt;&gt;"",H20&lt;&gt;"",H20&lt;=F20),"Departure Date Error",IF(AND(F20&lt;=TODAY()+1,H20&gt;TODAY(),N20="",T20&lt;&gt;"Canceled",T20&lt;&gt;"No-Show"),"Room Not Assigned",IF(AND(F20=TODAY(),OR(W20="Dirty",W20="In Progress",W20="Out of Order",W20="Not Assigned"),T20&lt;&gt;"Canceled"),"Room Not Ready",IF(AND(Z20="Yes",AD20&lt;&gt;"Completed",T20&lt;&gt;"Canceled"),"Accessible Request to Confirm",IF(AND(R20&lt;&gt;"",R20&gt;=Dashboard!$E$5,T20&lt;&gt;"Canceled",T20&lt;&gt;"No-Show"),"High Balance",IF(AND(S20="",T20&lt;&gt;"Canceled",T20&lt;&gt;"No-Show"),"Payment Method Missing",IF(AND(AC20&lt;&gt;"",AD20&lt;&gt;"Completed",AD20&lt;&gt;"Not Applicable"),"Guest Request Open","Ready"))))))))),"Review")</f>
        <v/>
      </c>
      <c r="AL20" s="17" t="n"/>
      <c r="AM20" s="16" t="n"/>
    </row>
    <row r="21">
      <c r="A21" s="15" t="n"/>
      <c r="B21" s="15" t="n"/>
      <c r="C21" s="15" t="n"/>
      <c r="D21" s="15" t="n"/>
      <c r="E21" s="16" t="n"/>
      <c r="F21" s="17">
        <f>IF(A21="","",TODAY())</f>
        <v/>
      </c>
      <c r="G21" s="18" t="n"/>
      <c r="H21" s="17" t="n"/>
      <c r="I21" s="18" t="n"/>
      <c r="J21" s="19">
        <f>IFERROR(IF(OR(F21="",H21=""),"",MAX(0,H21-F21)),"")</f>
        <v/>
      </c>
      <c r="K21" s="15" t="n"/>
      <c r="L21" s="15" t="n"/>
      <c r="M21" s="15" t="n"/>
      <c r="N21" s="15" t="n"/>
      <c r="O21" s="15" t="n"/>
      <c r="P21" s="20" t="n"/>
      <c r="Q21" s="21">
        <f>IFERROR(IF(OR(J21="",P21=""),"",J21*P21),"")</f>
        <v/>
      </c>
      <c r="R21" s="20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6" t="n"/>
      <c r="AD21" s="15" t="n"/>
      <c r="AE21" s="16" t="n"/>
      <c r="AF21" s="15" t="n"/>
      <c r="AG21" s="15" t="n"/>
      <c r="AH21" s="18" t="n"/>
      <c r="AI21" s="18" t="n"/>
      <c r="AJ21" s="19">
        <f>IFERROR(IF(A21="","",IF(T21="Canceled","Canceled",IF(T21="No-Show","No-Show",IF(OR(F21="",H21=""),"Review Dates",IF(AND(F21=TODAY(),U21&lt;&gt;"Checked In"),"Arriving Today",IF(AND(H21=TODAY(),V21&lt;&gt;"Checked Out"),"Departing Today",IF(AND(F21&lt;=TODAY(),H21&gt;TODAY(),U21="Checked In"),"In House",IF(F21&gt;TODAY(),"Upcoming",IF(V21="Checked Out","Completed","Past Arrival - Review"))))))))),"Review")</f>
        <v/>
      </c>
      <c r="AK21" s="19">
        <f>IFERROR(IF(A21="","",IF(T21="Canceled","Canceled Reservation",IF(AND(F21&lt;&gt;"",H21&lt;&gt;"",H21&lt;=F21),"Departure Date Error",IF(AND(F21&lt;=TODAY()+1,H21&gt;TODAY(),N21="",T21&lt;&gt;"Canceled",T21&lt;&gt;"No-Show"),"Room Not Assigned",IF(AND(F21=TODAY(),OR(W21="Dirty",W21="In Progress",W21="Out of Order",W21="Not Assigned"),T21&lt;&gt;"Canceled"),"Room Not Ready",IF(AND(Z21="Yes",AD21&lt;&gt;"Completed",T21&lt;&gt;"Canceled"),"Accessible Request to Confirm",IF(AND(R21&lt;&gt;"",R21&gt;=Dashboard!$E$5,T21&lt;&gt;"Canceled",T21&lt;&gt;"No-Show"),"High Balance",IF(AND(S21="",T21&lt;&gt;"Canceled",T21&lt;&gt;"No-Show"),"Payment Method Missing",IF(AND(AC21&lt;&gt;"",AD21&lt;&gt;"Completed",AD21&lt;&gt;"Not Applicable"),"Guest Request Open","Ready"))))))))),"Review")</f>
        <v/>
      </c>
      <c r="AL21" s="17" t="n"/>
      <c r="AM21" s="16" t="n"/>
    </row>
    <row r="22">
      <c r="A22" s="15" t="n"/>
      <c r="B22" s="15" t="n"/>
      <c r="C22" s="15" t="n"/>
      <c r="D22" s="15" t="n"/>
      <c r="E22" s="16" t="n"/>
      <c r="F22" s="17">
        <f>IF(A22="","",TODAY())</f>
        <v/>
      </c>
      <c r="G22" s="18" t="n"/>
      <c r="H22" s="17" t="n"/>
      <c r="I22" s="18" t="n"/>
      <c r="J22" s="19">
        <f>IFERROR(IF(OR(F22="",H22=""),"",MAX(0,H22-F22)),"")</f>
        <v/>
      </c>
      <c r="K22" s="15" t="n"/>
      <c r="L22" s="15" t="n"/>
      <c r="M22" s="15" t="n"/>
      <c r="N22" s="15" t="n"/>
      <c r="O22" s="15" t="n"/>
      <c r="P22" s="20" t="n"/>
      <c r="Q22" s="21">
        <f>IFERROR(IF(OR(J22="",P22=""),"",J22*P22),"")</f>
        <v/>
      </c>
      <c r="R22" s="20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6" t="n"/>
      <c r="AD22" s="15" t="n"/>
      <c r="AE22" s="16" t="n"/>
      <c r="AF22" s="15" t="n"/>
      <c r="AG22" s="15" t="n"/>
      <c r="AH22" s="18" t="n"/>
      <c r="AI22" s="18" t="n"/>
      <c r="AJ22" s="19">
        <f>IFERROR(IF(A22="","",IF(T22="Canceled","Canceled",IF(T22="No-Show","No-Show",IF(OR(F22="",H22=""),"Review Dates",IF(AND(F22=TODAY(),U22&lt;&gt;"Checked In"),"Arriving Today",IF(AND(H22=TODAY(),V22&lt;&gt;"Checked Out"),"Departing Today",IF(AND(F22&lt;=TODAY(),H22&gt;TODAY(),U22="Checked In"),"In House",IF(F22&gt;TODAY(),"Upcoming",IF(V22="Checked Out","Completed","Past Arrival - Review"))))))))),"Review")</f>
        <v/>
      </c>
      <c r="AK22" s="19">
        <f>IFERROR(IF(A22="","",IF(T22="Canceled","Canceled Reservation",IF(AND(F22&lt;&gt;"",H22&lt;&gt;"",H22&lt;=F22),"Departure Date Error",IF(AND(F22&lt;=TODAY()+1,H22&gt;TODAY(),N22="",T22&lt;&gt;"Canceled",T22&lt;&gt;"No-Show"),"Room Not Assigned",IF(AND(F22=TODAY(),OR(W22="Dirty",W22="In Progress",W22="Out of Order",W22="Not Assigned"),T22&lt;&gt;"Canceled"),"Room Not Ready",IF(AND(Z22="Yes",AD22&lt;&gt;"Completed",T22&lt;&gt;"Canceled"),"Accessible Request to Confirm",IF(AND(R22&lt;&gt;"",R22&gt;=Dashboard!$E$5,T22&lt;&gt;"Canceled",T22&lt;&gt;"No-Show"),"High Balance",IF(AND(S22="",T22&lt;&gt;"Canceled",T22&lt;&gt;"No-Show"),"Payment Method Missing",IF(AND(AC22&lt;&gt;"",AD22&lt;&gt;"Completed",AD22&lt;&gt;"Not Applicable"),"Guest Request Open","Ready"))))))))),"Review")</f>
        <v/>
      </c>
      <c r="AL22" s="17" t="n"/>
      <c r="AM22" s="16" t="n"/>
    </row>
    <row r="23">
      <c r="A23" s="15" t="n"/>
      <c r="B23" s="15" t="n"/>
      <c r="C23" s="15" t="n"/>
      <c r="D23" s="15" t="n"/>
      <c r="E23" s="16" t="n"/>
      <c r="F23" s="17">
        <f>IF(A23="","",TODAY())</f>
        <v/>
      </c>
      <c r="G23" s="18" t="n"/>
      <c r="H23" s="17" t="n"/>
      <c r="I23" s="18" t="n"/>
      <c r="J23" s="19">
        <f>IFERROR(IF(OR(F23="",H23=""),"",MAX(0,H23-F23)),"")</f>
        <v/>
      </c>
      <c r="K23" s="15" t="n"/>
      <c r="L23" s="15" t="n"/>
      <c r="M23" s="15" t="n"/>
      <c r="N23" s="15" t="n"/>
      <c r="O23" s="15" t="n"/>
      <c r="P23" s="20" t="n"/>
      <c r="Q23" s="21">
        <f>IFERROR(IF(OR(J23="",P23=""),"",J23*P23),"")</f>
        <v/>
      </c>
      <c r="R23" s="20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6" t="n"/>
      <c r="AD23" s="15" t="n"/>
      <c r="AE23" s="16" t="n"/>
      <c r="AF23" s="15" t="n"/>
      <c r="AG23" s="15" t="n"/>
      <c r="AH23" s="18" t="n"/>
      <c r="AI23" s="18" t="n"/>
      <c r="AJ23" s="19">
        <f>IFERROR(IF(A23="","",IF(T23="Canceled","Canceled",IF(T23="No-Show","No-Show",IF(OR(F23="",H23=""),"Review Dates",IF(AND(F23=TODAY(),U23&lt;&gt;"Checked In"),"Arriving Today",IF(AND(H23=TODAY(),V23&lt;&gt;"Checked Out"),"Departing Today",IF(AND(F23&lt;=TODAY(),H23&gt;TODAY(),U23="Checked In"),"In House",IF(F23&gt;TODAY(),"Upcoming",IF(V23="Checked Out","Completed","Past Arrival - Review"))))))))),"Review")</f>
        <v/>
      </c>
      <c r="AK23" s="19">
        <f>IFERROR(IF(A23="","",IF(T23="Canceled","Canceled Reservation",IF(AND(F23&lt;&gt;"",H23&lt;&gt;"",H23&lt;=F23),"Departure Date Error",IF(AND(F23&lt;=TODAY()+1,H23&gt;TODAY(),N23="",T23&lt;&gt;"Canceled",T23&lt;&gt;"No-Show"),"Room Not Assigned",IF(AND(F23=TODAY(),OR(W23="Dirty",W23="In Progress",W23="Out of Order",W23="Not Assigned"),T23&lt;&gt;"Canceled"),"Room Not Ready",IF(AND(Z23="Yes",AD23&lt;&gt;"Completed",T23&lt;&gt;"Canceled"),"Accessible Request to Confirm",IF(AND(R23&lt;&gt;"",R23&gt;=Dashboard!$E$5,T23&lt;&gt;"Canceled",T23&lt;&gt;"No-Show"),"High Balance",IF(AND(S23="",T23&lt;&gt;"Canceled",T23&lt;&gt;"No-Show"),"Payment Method Missing",IF(AND(AC23&lt;&gt;"",AD23&lt;&gt;"Completed",AD23&lt;&gt;"Not Applicable"),"Guest Request Open","Ready"))))))))),"Review")</f>
        <v/>
      </c>
      <c r="AL23" s="17" t="n"/>
      <c r="AM23" s="16" t="n"/>
    </row>
    <row r="24">
      <c r="A24" s="15" t="n"/>
      <c r="B24" s="15" t="n"/>
      <c r="C24" s="15" t="n"/>
      <c r="D24" s="15" t="n"/>
      <c r="E24" s="16" t="n"/>
      <c r="F24" s="17">
        <f>IF(A24="","",TODAY())</f>
        <v/>
      </c>
      <c r="G24" s="18" t="n"/>
      <c r="H24" s="17" t="n"/>
      <c r="I24" s="18" t="n"/>
      <c r="J24" s="19">
        <f>IFERROR(IF(OR(F24="",H24=""),"",MAX(0,H24-F24)),"")</f>
        <v/>
      </c>
      <c r="K24" s="15" t="n"/>
      <c r="L24" s="15" t="n"/>
      <c r="M24" s="15" t="n"/>
      <c r="N24" s="15" t="n"/>
      <c r="O24" s="15" t="n"/>
      <c r="P24" s="20" t="n"/>
      <c r="Q24" s="21">
        <f>IFERROR(IF(OR(J24="",P24=""),"",J24*P24),"")</f>
        <v/>
      </c>
      <c r="R24" s="20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6" t="n"/>
      <c r="AD24" s="15" t="n"/>
      <c r="AE24" s="16" t="n"/>
      <c r="AF24" s="15" t="n"/>
      <c r="AG24" s="15" t="n"/>
      <c r="AH24" s="18" t="n"/>
      <c r="AI24" s="18" t="n"/>
      <c r="AJ24" s="19">
        <f>IFERROR(IF(A24="","",IF(T24="Canceled","Canceled",IF(T24="No-Show","No-Show",IF(OR(F24="",H24=""),"Review Dates",IF(AND(F24=TODAY(),U24&lt;&gt;"Checked In"),"Arriving Today",IF(AND(H24=TODAY(),V24&lt;&gt;"Checked Out"),"Departing Today",IF(AND(F24&lt;=TODAY(),H24&gt;TODAY(),U24="Checked In"),"In House",IF(F24&gt;TODAY(),"Upcoming",IF(V24="Checked Out","Completed","Past Arrival - Review"))))))))),"Review")</f>
        <v/>
      </c>
      <c r="AK24" s="19">
        <f>IFERROR(IF(A24="","",IF(T24="Canceled","Canceled Reservation",IF(AND(F24&lt;&gt;"",H24&lt;&gt;"",H24&lt;=F24),"Departure Date Error",IF(AND(F24&lt;=TODAY()+1,H24&gt;TODAY(),N24="",T24&lt;&gt;"Canceled",T24&lt;&gt;"No-Show"),"Room Not Assigned",IF(AND(F24=TODAY(),OR(W24="Dirty",W24="In Progress",W24="Out of Order",W24="Not Assigned"),T24&lt;&gt;"Canceled"),"Room Not Ready",IF(AND(Z24="Yes",AD24&lt;&gt;"Completed",T24&lt;&gt;"Canceled"),"Accessible Request to Confirm",IF(AND(R24&lt;&gt;"",R24&gt;=Dashboard!$E$5,T24&lt;&gt;"Canceled",T24&lt;&gt;"No-Show"),"High Balance",IF(AND(S24="",T24&lt;&gt;"Canceled",T24&lt;&gt;"No-Show"),"Payment Method Missing",IF(AND(AC24&lt;&gt;"",AD24&lt;&gt;"Completed",AD24&lt;&gt;"Not Applicable"),"Guest Request Open","Ready"))))))))),"Review")</f>
        <v/>
      </c>
      <c r="AL24" s="17" t="n"/>
      <c r="AM24" s="16" t="n"/>
    </row>
    <row r="25">
      <c r="A25" s="15" t="n"/>
      <c r="B25" s="15" t="n"/>
      <c r="C25" s="15" t="n"/>
      <c r="D25" s="15" t="n"/>
      <c r="E25" s="16" t="n"/>
      <c r="F25" s="17">
        <f>IF(A25="","",TODAY())</f>
        <v/>
      </c>
      <c r="G25" s="18" t="n"/>
      <c r="H25" s="17" t="n"/>
      <c r="I25" s="18" t="n"/>
      <c r="J25" s="19">
        <f>IFERROR(IF(OR(F25="",H25=""),"",MAX(0,H25-F25)),"")</f>
        <v/>
      </c>
      <c r="K25" s="15" t="n"/>
      <c r="L25" s="15" t="n"/>
      <c r="M25" s="15" t="n"/>
      <c r="N25" s="15" t="n"/>
      <c r="O25" s="15" t="n"/>
      <c r="P25" s="20" t="n"/>
      <c r="Q25" s="21">
        <f>IFERROR(IF(OR(J25="",P25=""),"",J25*P25),"")</f>
        <v/>
      </c>
      <c r="R25" s="20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6" t="n"/>
      <c r="AD25" s="15" t="n"/>
      <c r="AE25" s="16" t="n"/>
      <c r="AF25" s="15" t="n"/>
      <c r="AG25" s="15" t="n"/>
      <c r="AH25" s="18" t="n"/>
      <c r="AI25" s="18" t="n"/>
      <c r="AJ25" s="19">
        <f>IFERROR(IF(A25="","",IF(T25="Canceled","Canceled",IF(T25="No-Show","No-Show",IF(OR(F25="",H25=""),"Review Dates",IF(AND(F25=TODAY(),U25&lt;&gt;"Checked In"),"Arriving Today",IF(AND(H25=TODAY(),V25&lt;&gt;"Checked Out"),"Departing Today",IF(AND(F25&lt;=TODAY(),H25&gt;TODAY(),U25="Checked In"),"In House",IF(F25&gt;TODAY(),"Upcoming",IF(V25="Checked Out","Completed","Past Arrival - Review"))))))))),"Review")</f>
        <v/>
      </c>
      <c r="AK25" s="19">
        <f>IFERROR(IF(A25="","",IF(T25="Canceled","Canceled Reservation",IF(AND(F25&lt;&gt;"",H25&lt;&gt;"",H25&lt;=F25),"Departure Date Error",IF(AND(F25&lt;=TODAY()+1,H25&gt;TODAY(),N25="",T25&lt;&gt;"Canceled",T25&lt;&gt;"No-Show"),"Room Not Assigned",IF(AND(F25=TODAY(),OR(W25="Dirty",W25="In Progress",W25="Out of Order",W25="Not Assigned"),T25&lt;&gt;"Canceled"),"Room Not Ready",IF(AND(Z25="Yes",AD25&lt;&gt;"Completed",T25&lt;&gt;"Canceled"),"Accessible Request to Confirm",IF(AND(R25&lt;&gt;"",R25&gt;=Dashboard!$E$5,T25&lt;&gt;"Canceled",T25&lt;&gt;"No-Show"),"High Balance",IF(AND(S25="",T25&lt;&gt;"Canceled",T25&lt;&gt;"No-Show"),"Payment Method Missing",IF(AND(AC25&lt;&gt;"",AD25&lt;&gt;"Completed",AD25&lt;&gt;"Not Applicable"),"Guest Request Open","Ready"))))))))),"Review")</f>
        <v/>
      </c>
      <c r="AL25" s="17" t="n"/>
      <c r="AM25" s="16" t="n"/>
    </row>
    <row r="26">
      <c r="A26" s="15" t="n"/>
      <c r="B26" s="15" t="n"/>
      <c r="C26" s="15" t="n"/>
      <c r="D26" s="15" t="n"/>
      <c r="E26" s="16" t="n"/>
      <c r="F26" s="17">
        <f>IF(A26="","",TODAY())</f>
        <v/>
      </c>
      <c r="G26" s="18" t="n"/>
      <c r="H26" s="17" t="n"/>
      <c r="I26" s="18" t="n"/>
      <c r="J26" s="19">
        <f>IFERROR(IF(OR(F26="",H26=""),"",MAX(0,H26-F26)),"")</f>
        <v/>
      </c>
      <c r="K26" s="15" t="n"/>
      <c r="L26" s="15" t="n"/>
      <c r="M26" s="15" t="n"/>
      <c r="N26" s="15" t="n"/>
      <c r="O26" s="15" t="n"/>
      <c r="P26" s="20" t="n"/>
      <c r="Q26" s="21">
        <f>IFERROR(IF(OR(J26="",P26=""),"",J26*P26),"")</f>
        <v/>
      </c>
      <c r="R26" s="20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6" t="n"/>
      <c r="AD26" s="15" t="n"/>
      <c r="AE26" s="16" t="n"/>
      <c r="AF26" s="15" t="n"/>
      <c r="AG26" s="15" t="n"/>
      <c r="AH26" s="18" t="n"/>
      <c r="AI26" s="18" t="n"/>
      <c r="AJ26" s="19">
        <f>IFERROR(IF(A26="","",IF(T26="Canceled","Canceled",IF(T26="No-Show","No-Show",IF(OR(F26="",H26=""),"Review Dates",IF(AND(F26=TODAY(),U26&lt;&gt;"Checked In"),"Arriving Today",IF(AND(H26=TODAY(),V26&lt;&gt;"Checked Out"),"Departing Today",IF(AND(F26&lt;=TODAY(),H26&gt;TODAY(),U26="Checked In"),"In House",IF(F26&gt;TODAY(),"Upcoming",IF(V26="Checked Out","Completed","Past Arrival - Review"))))))))),"Review")</f>
        <v/>
      </c>
      <c r="AK26" s="19">
        <f>IFERROR(IF(A26="","",IF(T26="Canceled","Canceled Reservation",IF(AND(F26&lt;&gt;"",H26&lt;&gt;"",H26&lt;=F26),"Departure Date Error",IF(AND(F26&lt;=TODAY()+1,H26&gt;TODAY(),N26="",T26&lt;&gt;"Canceled",T26&lt;&gt;"No-Show"),"Room Not Assigned",IF(AND(F26=TODAY(),OR(W26="Dirty",W26="In Progress",W26="Out of Order",W26="Not Assigned"),T26&lt;&gt;"Canceled"),"Room Not Ready",IF(AND(Z26="Yes",AD26&lt;&gt;"Completed",T26&lt;&gt;"Canceled"),"Accessible Request to Confirm",IF(AND(R26&lt;&gt;"",R26&gt;=Dashboard!$E$5,T26&lt;&gt;"Canceled",T26&lt;&gt;"No-Show"),"High Balance",IF(AND(S26="",T26&lt;&gt;"Canceled",T26&lt;&gt;"No-Show"),"Payment Method Missing",IF(AND(AC26&lt;&gt;"",AD26&lt;&gt;"Completed",AD26&lt;&gt;"Not Applicable"),"Guest Request Open","Ready"))))))))),"Review")</f>
        <v/>
      </c>
      <c r="AL26" s="17" t="n"/>
      <c r="AM26" s="16" t="n"/>
    </row>
    <row r="27">
      <c r="A27" s="15" t="n"/>
      <c r="B27" s="15" t="n"/>
      <c r="C27" s="15" t="n"/>
      <c r="D27" s="15" t="n"/>
      <c r="E27" s="16" t="n"/>
      <c r="F27" s="17">
        <f>IF(A27="","",TODAY())</f>
        <v/>
      </c>
      <c r="G27" s="18" t="n"/>
      <c r="H27" s="17" t="n"/>
      <c r="I27" s="18" t="n"/>
      <c r="J27" s="19">
        <f>IFERROR(IF(OR(F27="",H27=""),"",MAX(0,H27-F27)),"")</f>
        <v/>
      </c>
      <c r="K27" s="15" t="n"/>
      <c r="L27" s="15" t="n"/>
      <c r="M27" s="15" t="n"/>
      <c r="N27" s="15" t="n"/>
      <c r="O27" s="15" t="n"/>
      <c r="P27" s="20" t="n"/>
      <c r="Q27" s="21">
        <f>IFERROR(IF(OR(J27="",P27=""),"",J27*P27),"")</f>
        <v/>
      </c>
      <c r="R27" s="20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6" t="n"/>
      <c r="AD27" s="15" t="n"/>
      <c r="AE27" s="16" t="n"/>
      <c r="AF27" s="15" t="n"/>
      <c r="AG27" s="15" t="n"/>
      <c r="AH27" s="18" t="n"/>
      <c r="AI27" s="18" t="n"/>
      <c r="AJ27" s="19">
        <f>IFERROR(IF(A27="","",IF(T27="Canceled","Canceled",IF(T27="No-Show","No-Show",IF(OR(F27="",H27=""),"Review Dates",IF(AND(F27=TODAY(),U27&lt;&gt;"Checked In"),"Arriving Today",IF(AND(H27=TODAY(),V27&lt;&gt;"Checked Out"),"Departing Today",IF(AND(F27&lt;=TODAY(),H27&gt;TODAY(),U27="Checked In"),"In House",IF(F27&gt;TODAY(),"Upcoming",IF(V27="Checked Out","Completed","Past Arrival - Review"))))))))),"Review")</f>
        <v/>
      </c>
      <c r="AK27" s="19">
        <f>IFERROR(IF(A27="","",IF(T27="Canceled","Canceled Reservation",IF(AND(F27&lt;&gt;"",H27&lt;&gt;"",H27&lt;=F27),"Departure Date Error",IF(AND(F27&lt;=TODAY()+1,H27&gt;TODAY(),N27="",T27&lt;&gt;"Canceled",T27&lt;&gt;"No-Show"),"Room Not Assigned",IF(AND(F27=TODAY(),OR(W27="Dirty",W27="In Progress",W27="Out of Order",W27="Not Assigned"),T27&lt;&gt;"Canceled"),"Room Not Ready",IF(AND(Z27="Yes",AD27&lt;&gt;"Completed",T27&lt;&gt;"Canceled"),"Accessible Request to Confirm",IF(AND(R27&lt;&gt;"",R27&gt;=Dashboard!$E$5,T27&lt;&gt;"Canceled",T27&lt;&gt;"No-Show"),"High Balance",IF(AND(S27="",T27&lt;&gt;"Canceled",T27&lt;&gt;"No-Show"),"Payment Method Missing",IF(AND(AC27&lt;&gt;"",AD27&lt;&gt;"Completed",AD27&lt;&gt;"Not Applicable"),"Guest Request Open","Ready"))))))))),"Review")</f>
        <v/>
      </c>
      <c r="AL27" s="17" t="n"/>
      <c r="AM27" s="16" t="n"/>
    </row>
    <row r="28">
      <c r="A28" s="15" t="n"/>
      <c r="B28" s="15" t="n"/>
      <c r="C28" s="15" t="n"/>
      <c r="D28" s="15" t="n"/>
      <c r="E28" s="16" t="n"/>
      <c r="F28" s="17">
        <f>IF(A28="","",TODAY())</f>
        <v/>
      </c>
      <c r="G28" s="18" t="n"/>
      <c r="H28" s="17" t="n"/>
      <c r="I28" s="18" t="n"/>
      <c r="J28" s="19">
        <f>IFERROR(IF(OR(F28="",H28=""),"",MAX(0,H28-F28)),"")</f>
        <v/>
      </c>
      <c r="K28" s="15" t="n"/>
      <c r="L28" s="15" t="n"/>
      <c r="M28" s="15" t="n"/>
      <c r="N28" s="15" t="n"/>
      <c r="O28" s="15" t="n"/>
      <c r="P28" s="20" t="n"/>
      <c r="Q28" s="21">
        <f>IFERROR(IF(OR(J28="",P28=""),"",J28*P28),"")</f>
        <v/>
      </c>
      <c r="R28" s="20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6" t="n"/>
      <c r="AD28" s="15" t="n"/>
      <c r="AE28" s="16" t="n"/>
      <c r="AF28" s="15" t="n"/>
      <c r="AG28" s="15" t="n"/>
      <c r="AH28" s="18" t="n"/>
      <c r="AI28" s="18" t="n"/>
      <c r="AJ28" s="19">
        <f>IFERROR(IF(A28="","",IF(T28="Canceled","Canceled",IF(T28="No-Show","No-Show",IF(OR(F28="",H28=""),"Review Dates",IF(AND(F28=TODAY(),U28&lt;&gt;"Checked In"),"Arriving Today",IF(AND(H28=TODAY(),V28&lt;&gt;"Checked Out"),"Departing Today",IF(AND(F28&lt;=TODAY(),H28&gt;TODAY(),U28="Checked In"),"In House",IF(F28&gt;TODAY(),"Upcoming",IF(V28="Checked Out","Completed","Past Arrival - Review"))))))))),"Review")</f>
        <v/>
      </c>
      <c r="AK28" s="19">
        <f>IFERROR(IF(A28="","",IF(T28="Canceled","Canceled Reservation",IF(AND(F28&lt;&gt;"",H28&lt;&gt;"",H28&lt;=F28),"Departure Date Error",IF(AND(F28&lt;=TODAY()+1,H28&gt;TODAY(),N28="",T28&lt;&gt;"Canceled",T28&lt;&gt;"No-Show"),"Room Not Assigned",IF(AND(F28=TODAY(),OR(W28="Dirty",W28="In Progress",W28="Out of Order",W28="Not Assigned"),T28&lt;&gt;"Canceled"),"Room Not Ready",IF(AND(Z28="Yes",AD28&lt;&gt;"Completed",T28&lt;&gt;"Canceled"),"Accessible Request to Confirm",IF(AND(R28&lt;&gt;"",R28&gt;=Dashboard!$E$5,T28&lt;&gt;"Canceled",T28&lt;&gt;"No-Show"),"High Balance",IF(AND(S28="",T28&lt;&gt;"Canceled",T28&lt;&gt;"No-Show"),"Payment Method Missing",IF(AND(AC28&lt;&gt;"",AD28&lt;&gt;"Completed",AD28&lt;&gt;"Not Applicable"),"Guest Request Open","Ready"))))))))),"Review")</f>
        <v/>
      </c>
      <c r="AL28" s="17" t="n"/>
      <c r="AM28" s="16" t="n"/>
    </row>
    <row r="29">
      <c r="A29" s="15" t="n"/>
      <c r="B29" s="15" t="n"/>
      <c r="C29" s="15" t="n"/>
      <c r="D29" s="15" t="n"/>
      <c r="E29" s="16" t="n"/>
      <c r="F29" s="17">
        <f>IF(A29="","",TODAY())</f>
        <v/>
      </c>
      <c r="G29" s="18" t="n"/>
      <c r="H29" s="17" t="n"/>
      <c r="I29" s="18" t="n"/>
      <c r="J29" s="19">
        <f>IFERROR(IF(OR(F29="",H29=""),"",MAX(0,H29-F29)),"")</f>
        <v/>
      </c>
      <c r="K29" s="15" t="n"/>
      <c r="L29" s="15" t="n"/>
      <c r="M29" s="15" t="n"/>
      <c r="N29" s="15" t="n"/>
      <c r="O29" s="15" t="n"/>
      <c r="P29" s="20" t="n"/>
      <c r="Q29" s="21">
        <f>IFERROR(IF(OR(J29="",P29=""),"",J29*P29),"")</f>
        <v/>
      </c>
      <c r="R29" s="20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6" t="n"/>
      <c r="AD29" s="15" t="n"/>
      <c r="AE29" s="16" t="n"/>
      <c r="AF29" s="15" t="n"/>
      <c r="AG29" s="15" t="n"/>
      <c r="AH29" s="18" t="n"/>
      <c r="AI29" s="18" t="n"/>
      <c r="AJ29" s="19">
        <f>IFERROR(IF(A29="","",IF(T29="Canceled","Canceled",IF(T29="No-Show","No-Show",IF(OR(F29="",H29=""),"Review Dates",IF(AND(F29=TODAY(),U29&lt;&gt;"Checked In"),"Arriving Today",IF(AND(H29=TODAY(),V29&lt;&gt;"Checked Out"),"Departing Today",IF(AND(F29&lt;=TODAY(),H29&gt;TODAY(),U29="Checked In"),"In House",IF(F29&gt;TODAY(),"Upcoming",IF(V29="Checked Out","Completed","Past Arrival - Review"))))))))),"Review")</f>
        <v/>
      </c>
      <c r="AK29" s="19">
        <f>IFERROR(IF(A29="","",IF(T29="Canceled","Canceled Reservation",IF(AND(F29&lt;&gt;"",H29&lt;&gt;"",H29&lt;=F29),"Departure Date Error",IF(AND(F29&lt;=TODAY()+1,H29&gt;TODAY(),N29="",T29&lt;&gt;"Canceled",T29&lt;&gt;"No-Show"),"Room Not Assigned",IF(AND(F29=TODAY(),OR(W29="Dirty",W29="In Progress",W29="Out of Order",W29="Not Assigned"),T29&lt;&gt;"Canceled"),"Room Not Ready",IF(AND(Z29="Yes",AD29&lt;&gt;"Completed",T29&lt;&gt;"Canceled"),"Accessible Request to Confirm",IF(AND(R29&lt;&gt;"",R29&gt;=Dashboard!$E$5,T29&lt;&gt;"Canceled",T29&lt;&gt;"No-Show"),"High Balance",IF(AND(S29="",T29&lt;&gt;"Canceled",T29&lt;&gt;"No-Show"),"Payment Method Missing",IF(AND(AC29&lt;&gt;"",AD29&lt;&gt;"Completed",AD29&lt;&gt;"Not Applicable"),"Guest Request Open","Ready"))))))))),"Review")</f>
        <v/>
      </c>
      <c r="AL29" s="17" t="n"/>
      <c r="AM29" s="16" t="n"/>
    </row>
    <row r="30">
      <c r="A30" s="15" t="n"/>
      <c r="B30" s="15" t="n"/>
      <c r="C30" s="15" t="n"/>
      <c r="D30" s="15" t="n"/>
      <c r="E30" s="16" t="n"/>
      <c r="F30" s="17">
        <f>IF(A30="","",TODAY())</f>
        <v/>
      </c>
      <c r="G30" s="18" t="n"/>
      <c r="H30" s="17" t="n"/>
      <c r="I30" s="18" t="n"/>
      <c r="J30" s="19">
        <f>IFERROR(IF(OR(F30="",H30=""),"",MAX(0,H30-F30)),"")</f>
        <v/>
      </c>
      <c r="K30" s="15" t="n"/>
      <c r="L30" s="15" t="n"/>
      <c r="M30" s="15" t="n"/>
      <c r="N30" s="15" t="n"/>
      <c r="O30" s="15" t="n"/>
      <c r="P30" s="20" t="n"/>
      <c r="Q30" s="21">
        <f>IFERROR(IF(OR(J30="",P30=""),"",J30*P30),"")</f>
        <v/>
      </c>
      <c r="R30" s="20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6" t="n"/>
      <c r="AD30" s="15" t="n"/>
      <c r="AE30" s="16" t="n"/>
      <c r="AF30" s="15" t="n"/>
      <c r="AG30" s="15" t="n"/>
      <c r="AH30" s="18" t="n"/>
      <c r="AI30" s="18" t="n"/>
      <c r="AJ30" s="19">
        <f>IFERROR(IF(A30="","",IF(T30="Canceled","Canceled",IF(T30="No-Show","No-Show",IF(OR(F30="",H30=""),"Review Dates",IF(AND(F30=TODAY(),U30&lt;&gt;"Checked In"),"Arriving Today",IF(AND(H30=TODAY(),V30&lt;&gt;"Checked Out"),"Departing Today",IF(AND(F30&lt;=TODAY(),H30&gt;TODAY(),U30="Checked In"),"In House",IF(F30&gt;TODAY(),"Upcoming",IF(V30="Checked Out","Completed","Past Arrival - Review"))))))))),"Review")</f>
        <v/>
      </c>
      <c r="AK30" s="19">
        <f>IFERROR(IF(A30="","",IF(T30="Canceled","Canceled Reservation",IF(AND(F30&lt;&gt;"",H30&lt;&gt;"",H30&lt;=F30),"Departure Date Error",IF(AND(F30&lt;=TODAY()+1,H30&gt;TODAY(),N30="",T30&lt;&gt;"Canceled",T30&lt;&gt;"No-Show"),"Room Not Assigned",IF(AND(F30=TODAY(),OR(W30="Dirty",W30="In Progress",W30="Out of Order",W30="Not Assigned"),T30&lt;&gt;"Canceled"),"Room Not Ready",IF(AND(Z30="Yes",AD30&lt;&gt;"Completed",T30&lt;&gt;"Canceled"),"Accessible Request to Confirm",IF(AND(R30&lt;&gt;"",R30&gt;=Dashboard!$E$5,T30&lt;&gt;"Canceled",T30&lt;&gt;"No-Show"),"High Balance",IF(AND(S30="",T30&lt;&gt;"Canceled",T30&lt;&gt;"No-Show"),"Payment Method Missing",IF(AND(AC30&lt;&gt;"",AD30&lt;&gt;"Completed",AD30&lt;&gt;"Not Applicable"),"Guest Request Open","Ready"))))))))),"Review")</f>
        <v/>
      </c>
      <c r="AL30" s="17" t="n"/>
      <c r="AM30" s="16" t="n"/>
    </row>
    <row r="31">
      <c r="A31" s="15" t="n"/>
      <c r="B31" s="15" t="n"/>
      <c r="C31" s="15" t="n"/>
      <c r="D31" s="15" t="n"/>
      <c r="E31" s="16" t="n"/>
      <c r="F31" s="17">
        <f>IF(A31="","",TODAY())</f>
        <v/>
      </c>
      <c r="G31" s="18" t="n"/>
      <c r="H31" s="17" t="n"/>
      <c r="I31" s="18" t="n"/>
      <c r="J31" s="19">
        <f>IFERROR(IF(OR(F31="",H31=""),"",MAX(0,H31-F31)),"")</f>
        <v/>
      </c>
      <c r="K31" s="15" t="n"/>
      <c r="L31" s="15" t="n"/>
      <c r="M31" s="15" t="n"/>
      <c r="N31" s="15" t="n"/>
      <c r="O31" s="15" t="n"/>
      <c r="P31" s="20" t="n"/>
      <c r="Q31" s="21">
        <f>IFERROR(IF(OR(J31="",P31=""),"",J31*P31),"")</f>
        <v/>
      </c>
      <c r="R31" s="20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6" t="n"/>
      <c r="AD31" s="15" t="n"/>
      <c r="AE31" s="16" t="n"/>
      <c r="AF31" s="15" t="n"/>
      <c r="AG31" s="15" t="n"/>
      <c r="AH31" s="18" t="n"/>
      <c r="AI31" s="18" t="n"/>
      <c r="AJ31" s="19">
        <f>IFERROR(IF(A31="","",IF(T31="Canceled","Canceled",IF(T31="No-Show","No-Show",IF(OR(F31="",H31=""),"Review Dates",IF(AND(F31=TODAY(),U31&lt;&gt;"Checked In"),"Arriving Today",IF(AND(H31=TODAY(),V31&lt;&gt;"Checked Out"),"Departing Today",IF(AND(F31&lt;=TODAY(),H31&gt;TODAY(),U31="Checked In"),"In House",IF(F31&gt;TODAY(),"Upcoming",IF(V31="Checked Out","Completed","Past Arrival - Review"))))))))),"Review")</f>
        <v/>
      </c>
      <c r="AK31" s="19">
        <f>IFERROR(IF(A31="","",IF(T31="Canceled","Canceled Reservation",IF(AND(F31&lt;&gt;"",H31&lt;&gt;"",H31&lt;=F31),"Departure Date Error",IF(AND(F31&lt;=TODAY()+1,H31&gt;TODAY(),N31="",T31&lt;&gt;"Canceled",T31&lt;&gt;"No-Show"),"Room Not Assigned",IF(AND(F31=TODAY(),OR(W31="Dirty",W31="In Progress",W31="Out of Order",W31="Not Assigned"),T31&lt;&gt;"Canceled"),"Room Not Ready",IF(AND(Z31="Yes",AD31&lt;&gt;"Completed",T31&lt;&gt;"Canceled"),"Accessible Request to Confirm",IF(AND(R31&lt;&gt;"",R31&gt;=Dashboard!$E$5,T31&lt;&gt;"Canceled",T31&lt;&gt;"No-Show"),"High Balance",IF(AND(S31="",T31&lt;&gt;"Canceled",T31&lt;&gt;"No-Show"),"Payment Method Missing",IF(AND(AC31&lt;&gt;"",AD31&lt;&gt;"Completed",AD31&lt;&gt;"Not Applicable"),"Guest Request Open","Ready"))))))))),"Review")</f>
        <v/>
      </c>
      <c r="AL31" s="17" t="n"/>
      <c r="AM31" s="16" t="n"/>
    </row>
    <row r="32">
      <c r="A32" s="15" t="n"/>
      <c r="B32" s="15" t="n"/>
      <c r="C32" s="15" t="n"/>
      <c r="D32" s="15" t="n"/>
      <c r="E32" s="16" t="n"/>
      <c r="F32" s="17">
        <f>IF(A32="","",TODAY())</f>
        <v/>
      </c>
      <c r="G32" s="18" t="n"/>
      <c r="H32" s="17" t="n"/>
      <c r="I32" s="18" t="n"/>
      <c r="J32" s="19">
        <f>IFERROR(IF(OR(F32="",H32=""),"",MAX(0,H32-F32)),"")</f>
        <v/>
      </c>
      <c r="K32" s="15" t="n"/>
      <c r="L32" s="15" t="n"/>
      <c r="M32" s="15" t="n"/>
      <c r="N32" s="15" t="n"/>
      <c r="O32" s="15" t="n"/>
      <c r="P32" s="20" t="n"/>
      <c r="Q32" s="21">
        <f>IFERROR(IF(OR(J32="",P32=""),"",J32*P32),"")</f>
        <v/>
      </c>
      <c r="R32" s="20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6" t="n"/>
      <c r="AD32" s="15" t="n"/>
      <c r="AE32" s="16" t="n"/>
      <c r="AF32" s="15" t="n"/>
      <c r="AG32" s="15" t="n"/>
      <c r="AH32" s="18" t="n"/>
      <c r="AI32" s="18" t="n"/>
      <c r="AJ32" s="19">
        <f>IFERROR(IF(A32="","",IF(T32="Canceled","Canceled",IF(T32="No-Show","No-Show",IF(OR(F32="",H32=""),"Review Dates",IF(AND(F32=TODAY(),U32&lt;&gt;"Checked In"),"Arriving Today",IF(AND(H32=TODAY(),V32&lt;&gt;"Checked Out"),"Departing Today",IF(AND(F32&lt;=TODAY(),H32&gt;TODAY(),U32="Checked In"),"In House",IF(F32&gt;TODAY(),"Upcoming",IF(V32="Checked Out","Completed","Past Arrival - Review"))))))))),"Review")</f>
        <v/>
      </c>
      <c r="AK32" s="19">
        <f>IFERROR(IF(A32="","",IF(T32="Canceled","Canceled Reservation",IF(AND(F32&lt;&gt;"",H32&lt;&gt;"",H32&lt;=F32),"Departure Date Error",IF(AND(F32&lt;=TODAY()+1,H32&gt;TODAY(),N32="",T32&lt;&gt;"Canceled",T32&lt;&gt;"No-Show"),"Room Not Assigned",IF(AND(F32=TODAY(),OR(W32="Dirty",W32="In Progress",W32="Out of Order",W32="Not Assigned"),T32&lt;&gt;"Canceled"),"Room Not Ready",IF(AND(Z32="Yes",AD32&lt;&gt;"Completed",T32&lt;&gt;"Canceled"),"Accessible Request to Confirm",IF(AND(R32&lt;&gt;"",R32&gt;=Dashboard!$E$5,T32&lt;&gt;"Canceled",T32&lt;&gt;"No-Show"),"High Balance",IF(AND(S32="",T32&lt;&gt;"Canceled",T32&lt;&gt;"No-Show"),"Payment Method Missing",IF(AND(AC32&lt;&gt;"",AD32&lt;&gt;"Completed",AD32&lt;&gt;"Not Applicable"),"Guest Request Open","Ready"))))))))),"Review")</f>
        <v/>
      </c>
      <c r="AL32" s="17" t="n"/>
      <c r="AM32" s="16" t="n"/>
    </row>
    <row r="33">
      <c r="A33" s="15" t="n"/>
      <c r="B33" s="15" t="n"/>
      <c r="C33" s="15" t="n"/>
      <c r="D33" s="15" t="n"/>
      <c r="E33" s="16" t="n"/>
      <c r="F33" s="17">
        <f>IF(A33="","",TODAY())</f>
        <v/>
      </c>
      <c r="G33" s="18" t="n"/>
      <c r="H33" s="17" t="n"/>
      <c r="I33" s="18" t="n"/>
      <c r="J33" s="19">
        <f>IFERROR(IF(OR(F33="",H33=""),"",MAX(0,H33-F33)),"")</f>
        <v/>
      </c>
      <c r="K33" s="15" t="n"/>
      <c r="L33" s="15" t="n"/>
      <c r="M33" s="15" t="n"/>
      <c r="N33" s="15" t="n"/>
      <c r="O33" s="15" t="n"/>
      <c r="P33" s="20" t="n"/>
      <c r="Q33" s="21">
        <f>IFERROR(IF(OR(J33="",P33=""),"",J33*P33),"")</f>
        <v/>
      </c>
      <c r="R33" s="20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6" t="n"/>
      <c r="AD33" s="15" t="n"/>
      <c r="AE33" s="16" t="n"/>
      <c r="AF33" s="15" t="n"/>
      <c r="AG33" s="15" t="n"/>
      <c r="AH33" s="18" t="n"/>
      <c r="AI33" s="18" t="n"/>
      <c r="AJ33" s="19">
        <f>IFERROR(IF(A33="","",IF(T33="Canceled","Canceled",IF(T33="No-Show","No-Show",IF(OR(F33="",H33=""),"Review Dates",IF(AND(F33=TODAY(),U33&lt;&gt;"Checked In"),"Arriving Today",IF(AND(H33=TODAY(),V33&lt;&gt;"Checked Out"),"Departing Today",IF(AND(F33&lt;=TODAY(),H33&gt;TODAY(),U33="Checked In"),"In House",IF(F33&gt;TODAY(),"Upcoming",IF(V33="Checked Out","Completed","Past Arrival - Review"))))))))),"Review")</f>
        <v/>
      </c>
      <c r="AK33" s="19">
        <f>IFERROR(IF(A33="","",IF(T33="Canceled","Canceled Reservation",IF(AND(F33&lt;&gt;"",H33&lt;&gt;"",H33&lt;=F33),"Departure Date Error",IF(AND(F33&lt;=TODAY()+1,H33&gt;TODAY(),N33="",T33&lt;&gt;"Canceled",T33&lt;&gt;"No-Show"),"Room Not Assigned",IF(AND(F33=TODAY(),OR(W33="Dirty",W33="In Progress",W33="Out of Order",W33="Not Assigned"),T33&lt;&gt;"Canceled"),"Room Not Ready",IF(AND(Z33="Yes",AD33&lt;&gt;"Completed",T33&lt;&gt;"Canceled"),"Accessible Request to Confirm",IF(AND(R33&lt;&gt;"",R33&gt;=Dashboard!$E$5,T33&lt;&gt;"Canceled",T33&lt;&gt;"No-Show"),"High Balance",IF(AND(S33="",T33&lt;&gt;"Canceled",T33&lt;&gt;"No-Show"),"Payment Method Missing",IF(AND(AC33&lt;&gt;"",AD33&lt;&gt;"Completed",AD33&lt;&gt;"Not Applicable"),"Guest Request Open","Ready"))))))))),"Review")</f>
        <v/>
      </c>
      <c r="AL33" s="17" t="n"/>
      <c r="AM33" s="16" t="n"/>
    </row>
    <row r="34">
      <c r="A34" s="15" t="n"/>
      <c r="B34" s="15" t="n"/>
      <c r="C34" s="15" t="n"/>
      <c r="D34" s="15" t="n"/>
      <c r="E34" s="16" t="n"/>
      <c r="F34" s="17">
        <f>IF(A34="","",TODAY())</f>
        <v/>
      </c>
      <c r="G34" s="18" t="n"/>
      <c r="H34" s="17" t="n"/>
      <c r="I34" s="18" t="n"/>
      <c r="J34" s="19">
        <f>IFERROR(IF(OR(F34="",H34=""),"",MAX(0,H34-F34)),"")</f>
        <v/>
      </c>
      <c r="K34" s="15" t="n"/>
      <c r="L34" s="15" t="n"/>
      <c r="M34" s="15" t="n"/>
      <c r="N34" s="15" t="n"/>
      <c r="O34" s="15" t="n"/>
      <c r="P34" s="20" t="n"/>
      <c r="Q34" s="21">
        <f>IFERROR(IF(OR(J34="",P34=""),"",J34*P34),"")</f>
        <v/>
      </c>
      <c r="R34" s="20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6" t="n"/>
      <c r="AD34" s="15" t="n"/>
      <c r="AE34" s="16" t="n"/>
      <c r="AF34" s="15" t="n"/>
      <c r="AG34" s="15" t="n"/>
      <c r="AH34" s="18" t="n"/>
      <c r="AI34" s="18" t="n"/>
      <c r="AJ34" s="19">
        <f>IFERROR(IF(A34="","",IF(T34="Canceled","Canceled",IF(T34="No-Show","No-Show",IF(OR(F34="",H34=""),"Review Dates",IF(AND(F34=TODAY(),U34&lt;&gt;"Checked In"),"Arriving Today",IF(AND(H34=TODAY(),V34&lt;&gt;"Checked Out"),"Departing Today",IF(AND(F34&lt;=TODAY(),H34&gt;TODAY(),U34="Checked In"),"In House",IF(F34&gt;TODAY(),"Upcoming",IF(V34="Checked Out","Completed","Past Arrival - Review"))))))))),"Review")</f>
        <v/>
      </c>
      <c r="AK34" s="19">
        <f>IFERROR(IF(A34="","",IF(T34="Canceled","Canceled Reservation",IF(AND(F34&lt;&gt;"",H34&lt;&gt;"",H34&lt;=F34),"Departure Date Error",IF(AND(F34&lt;=TODAY()+1,H34&gt;TODAY(),N34="",T34&lt;&gt;"Canceled",T34&lt;&gt;"No-Show"),"Room Not Assigned",IF(AND(F34=TODAY(),OR(W34="Dirty",W34="In Progress",W34="Out of Order",W34="Not Assigned"),T34&lt;&gt;"Canceled"),"Room Not Ready",IF(AND(Z34="Yes",AD34&lt;&gt;"Completed",T34&lt;&gt;"Canceled"),"Accessible Request to Confirm",IF(AND(R34&lt;&gt;"",R34&gt;=Dashboard!$E$5,T34&lt;&gt;"Canceled",T34&lt;&gt;"No-Show"),"High Balance",IF(AND(S34="",T34&lt;&gt;"Canceled",T34&lt;&gt;"No-Show"),"Payment Method Missing",IF(AND(AC34&lt;&gt;"",AD34&lt;&gt;"Completed",AD34&lt;&gt;"Not Applicable"),"Guest Request Open","Ready"))))))))),"Review")</f>
        <v/>
      </c>
      <c r="AL34" s="17" t="n"/>
      <c r="AM34" s="16" t="n"/>
    </row>
    <row r="35">
      <c r="A35" s="15" t="n"/>
      <c r="B35" s="15" t="n"/>
      <c r="C35" s="15" t="n"/>
      <c r="D35" s="15" t="n"/>
      <c r="E35" s="16" t="n"/>
      <c r="F35" s="17">
        <f>IF(A35="","",TODAY())</f>
        <v/>
      </c>
      <c r="G35" s="18" t="n"/>
      <c r="H35" s="17" t="n"/>
      <c r="I35" s="18" t="n"/>
      <c r="J35" s="19">
        <f>IFERROR(IF(OR(F35="",H35=""),"",MAX(0,H35-F35)),"")</f>
        <v/>
      </c>
      <c r="K35" s="15" t="n"/>
      <c r="L35" s="15" t="n"/>
      <c r="M35" s="15" t="n"/>
      <c r="N35" s="15" t="n"/>
      <c r="O35" s="15" t="n"/>
      <c r="P35" s="20" t="n"/>
      <c r="Q35" s="21">
        <f>IFERROR(IF(OR(J35="",P35=""),"",J35*P35),"")</f>
        <v/>
      </c>
      <c r="R35" s="20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6" t="n"/>
      <c r="AD35" s="15" t="n"/>
      <c r="AE35" s="16" t="n"/>
      <c r="AF35" s="15" t="n"/>
      <c r="AG35" s="15" t="n"/>
      <c r="AH35" s="18" t="n"/>
      <c r="AI35" s="18" t="n"/>
      <c r="AJ35" s="19">
        <f>IFERROR(IF(A35="","",IF(T35="Canceled","Canceled",IF(T35="No-Show","No-Show",IF(OR(F35="",H35=""),"Review Dates",IF(AND(F35=TODAY(),U35&lt;&gt;"Checked In"),"Arriving Today",IF(AND(H35=TODAY(),V35&lt;&gt;"Checked Out"),"Departing Today",IF(AND(F35&lt;=TODAY(),H35&gt;TODAY(),U35="Checked In"),"In House",IF(F35&gt;TODAY(),"Upcoming",IF(V35="Checked Out","Completed","Past Arrival - Review"))))))))),"Review")</f>
        <v/>
      </c>
      <c r="AK35" s="19">
        <f>IFERROR(IF(A35="","",IF(T35="Canceled","Canceled Reservation",IF(AND(F35&lt;&gt;"",H35&lt;&gt;"",H35&lt;=F35),"Departure Date Error",IF(AND(F35&lt;=TODAY()+1,H35&gt;TODAY(),N35="",T35&lt;&gt;"Canceled",T35&lt;&gt;"No-Show"),"Room Not Assigned",IF(AND(F35=TODAY(),OR(W35="Dirty",W35="In Progress",W35="Out of Order",W35="Not Assigned"),T35&lt;&gt;"Canceled"),"Room Not Ready",IF(AND(Z35="Yes",AD35&lt;&gt;"Completed",T35&lt;&gt;"Canceled"),"Accessible Request to Confirm",IF(AND(R35&lt;&gt;"",R35&gt;=Dashboard!$E$5,T35&lt;&gt;"Canceled",T35&lt;&gt;"No-Show"),"High Balance",IF(AND(S35="",T35&lt;&gt;"Canceled",T35&lt;&gt;"No-Show"),"Payment Method Missing",IF(AND(AC35&lt;&gt;"",AD35&lt;&gt;"Completed",AD35&lt;&gt;"Not Applicable"),"Guest Request Open","Ready"))))))))),"Review")</f>
        <v/>
      </c>
      <c r="AL35" s="17" t="n"/>
      <c r="AM35" s="16" t="n"/>
    </row>
    <row r="36">
      <c r="A36" s="15" t="n"/>
      <c r="B36" s="15" t="n"/>
      <c r="C36" s="15" t="n"/>
      <c r="D36" s="15" t="n"/>
      <c r="E36" s="16" t="n"/>
      <c r="F36" s="17">
        <f>IF(A36="","",TODAY())</f>
        <v/>
      </c>
      <c r="G36" s="18" t="n"/>
      <c r="H36" s="17" t="n"/>
      <c r="I36" s="18" t="n"/>
      <c r="J36" s="19">
        <f>IFERROR(IF(OR(F36="",H36=""),"",MAX(0,H36-F36)),"")</f>
        <v/>
      </c>
      <c r="K36" s="15" t="n"/>
      <c r="L36" s="15" t="n"/>
      <c r="M36" s="15" t="n"/>
      <c r="N36" s="15" t="n"/>
      <c r="O36" s="15" t="n"/>
      <c r="P36" s="20" t="n"/>
      <c r="Q36" s="21">
        <f>IFERROR(IF(OR(J36="",P36=""),"",J36*P36),"")</f>
        <v/>
      </c>
      <c r="R36" s="20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6" t="n"/>
      <c r="AD36" s="15" t="n"/>
      <c r="AE36" s="16" t="n"/>
      <c r="AF36" s="15" t="n"/>
      <c r="AG36" s="15" t="n"/>
      <c r="AH36" s="18" t="n"/>
      <c r="AI36" s="18" t="n"/>
      <c r="AJ36" s="19">
        <f>IFERROR(IF(A36="","",IF(T36="Canceled","Canceled",IF(T36="No-Show","No-Show",IF(OR(F36="",H36=""),"Review Dates",IF(AND(F36=TODAY(),U36&lt;&gt;"Checked In"),"Arriving Today",IF(AND(H36=TODAY(),V36&lt;&gt;"Checked Out"),"Departing Today",IF(AND(F36&lt;=TODAY(),H36&gt;TODAY(),U36="Checked In"),"In House",IF(F36&gt;TODAY(),"Upcoming",IF(V36="Checked Out","Completed","Past Arrival - Review"))))))))),"Review")</f>
        <v/>
      </c>
      <c r="AK36" s="19">
        <f>IFERROR(IF(A36="","",IF(T36="Canceled","Canceled Reservation",IF(AND(F36&lt;&gt;"",H36&lt;&gt;"",H36&lt;=F36),"Departure Date Error",IF(AND(F36&lt;=TODAY()+1,H36&gt;TODAY(),N36="",T36&lt;&gt;"Canceled",T36&lt;&gt;"No-Show"),"Room Not Assigned",IF(AND(F36=TODAY(),OR(W36="Dirty",W36="In Progress",W36="Out of Order",W36="Not Assigned"),T36&lt;&gt;"Canceled"),"Room Not Ready",IF(AND(Z36="Yes",AD36&lt;&gt;"Completed",T36&lt;&gt;"Canceled"),"Accessible Request to Confirm",IF(AND(R36&lt;&gt;"",R36&gt;=Dashboard!$E$5,T36&lt;&gt;"Canceled",T36&lt;&gt;"No-Show"),"High Balance",IF(AND(S36="",T36&lt;&gt;"Canceled",T36&lt;&gt;"No-Show"),"Payment Method Missing",IF(AND(AC36&lt;&gt;"",AD36&lt;&gt;"Completed",AD36&lt;&gt;"Not Applicable"),"Guest Request Open","Ready"))))))))),"Review")</f>
        <v/>
      </c>
      <c r="AL36" s="17" t="n"/>
      <c r="AM36" s="16" t="n"/>
    </row>
    <row r="37">
      <c r="A37" s="15" t="n"/>
      <c r="B37" s="15" t="n"/>
      <c r="C37" s="15" t="n"/>
      <c r="D37" s="15" t="n"/>
      <c r="E37" s="16" t="n"/>
      <c r="F37" s="17">
        <f>IF(A37="","",TODAY())</f>
        <v/>
      </c>
      <c r="G37" s="18" t="n"/>
      <c r="H37" s="17" t="n"/>
      <c r="I37" s="18" t="n"/>
      <c r="J37" s="19">
        <f>IFERROR(IF(OR(F37="",H37=""),"",MAX(0,H37-F37)),"")</f>
        <v/>
      </c>
      <c r="K37" s="15" t="n"/>
      <c r="L37" s="15" t="n"/>
      <c r="M37" s="15" t="n"/>
      <c r="N37" s="15" t="n"/>
      <c r="O37" s="15" t="n"/>
      <c r="P37" s="20" t="n"/>
      <c r="Q37" s="21">
        <f>IFERROR(IF(OR(J37="",P37=""),"",J37*P37),"")</f>
        <v/>
      </c>
      <c r="R37" s="20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6" t="n"/>
      <c r="AD37" s="15" t="n"/>
      <c r="AE37" s="16" t="n"/>
      <c r="AF37" s="15" t="n"/>
      <c r="AG37" s="15" t="n"/>
      <c r="AH37" s="18" t="n"/>
      <c r="AI37" s="18" t="n"/>
      <c r="AJ37" s="19">
        <f>IFERROR(IF(A37="","",IF(T37="Canceled","Canceled",IF(T37="No-Show","No-Show",IF(OR(F37="",H37=""),"Review Dates",IF(AND(F37=TODAY(),U37&lt;&gt;"Checked In"),"Arriving Today",IF(AND(H37=TODAY(),V37&lt;&gt;"Checked Out"),"Departing Today",IF(AND(F37&lt;=TODAY(),H37&gt;TODAY(),U37="Checked In"),"In House",IF(F37&gt;TODAY(),"Upcoming",IF(V37="Checked Out","Completed","Past Arrival - Review"))))))))),"Review")</f>
        <v/>
      </c>
      <c r="AK37" s="19">
        <f>IFERROR(IF(A37="","",IF(T37="Canceled","Canceled Reservation",IF(AND(F37&lt;&gt;"",H37&lt;&gt;"",H37&lt;=F37),"Departure Date Error",IF(AND(F37&lt;=TODAY()+1,H37&gt;TODAY(),N37="",T37&lt;&gt;"Canceled",T37&lt;&gt;"No-Show"),"Room Not Assigned",IF(AND(F37=TODAY(),OR(W37="Dirty",W37="In Progress",W37="Out of Order",W37="Not Assigned"),T37&lt;&gt;"Canceled"),"Room Not Ready",IF(AND(Z37="Yes",AD37&lt;&gt;"Completed",T37&lt;&gt;"Canceled"),"Accessible Request to Confirm",IF(AND(R37&lt;&gt;"",R37&gt;=Dashboard!$E$5,T37&lt;&gt;"Canceled",T37&lt;&gt;"No-Show"),"High Balance",IF(AND(S37="",T37&lt;&gt;"Canceled",T37&lt;&gt;"No-Show"),"Payment Method Missing",IF(AND(AC37&lt;&gt;"",AD37&lt;&gt;"Completed",AD37&lt;&gt;"Not Applicable"),"Guest Request Open","Ready"))))))))),"Review")</f>
        <v/>
      </c>
      <c r="AL37" s="17" t="n"/>
      <c r="AM37" s="16" t="n"/>
    </row>
    <row r="38">
      <c r="A38" s="15" t="n"/>
      <c r="B38" s="15" t="n"/>
      <c r="C38" s="15" t="n"/>
      <c r="D38" s="15" t="n"/>
      <c r="E38" s="16" t="n"/>
      <c r="F38" s="17">
        <f>IF(A38="","",TODAY())</f>
        <v/>
      </c>
      <c r="G38" s="18" t="n"/>
      <c r="H38" s="17" t="n"/>
      <c r="I38" s="18" t="n"/>
      <c r="J38" s="19">
        <f>IFERROR(IF(OR(F38="",H38=""),"",MAX(0,H38-F38)),"")</f>
        <v/>
      </c>
      <c r="K38" s="15" t="n"/>
      <c r="L38" s="15" t="n"/>
      <c r="M38" s="15" t="n"/>
      <c r="N38" s="15" t="n"/>
      <c r="O38" s="15" t="n"/>
      <c r="P38" s="20" t="n"/>
      <c r="Q38" s="21">
        <f>IFERROR(IF(OR(J38="",P38=""),"",J38*P38),"")</f>
        <v/>
      </c>
      <c r="R38" s="20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6" t="n"/>
      <c r="AD38" s="15" t="n"/>
      <c r="AE38" s="16" t="n"/>
      <c r="AF38" s="15" t="n"/>
      <c r="AG38" s="15" t="n"/>
      <c r="AH38" s="18" t="n"/>
      <c r="AI38" s="18" t="n"/>
      <c r="AJ38" s="19">
        <f>IFERROR(IF(A38="","",IF(T38="Canceled","Canceled",IF(T38="No-Show","No-Show",IF(OR(F38="",H38=""),"Review Dates",IF(AND(F38=TODAY(),U38&lt;&gt;"Checked In"),"Arriving Today",IF(AND(H38=TODAY(),V38&lt;&gt;"Checked Out"),"Departing Today",IF(AND(F38&lt;=TODAY(),H38&gt;TODAY(),U38="Checked In"),"In House",IF(F38&gt;TODAY(),"Upcoming",IF(V38="Checked Out","Completed","Past Arrival - Review"))))))))),"Review")</f>
        <v/>
      </c>
      <c r="AK38" s="19">
        <f>IFERROR(IF(A38="","",IF(T38="Canceled","Canceled Reservation",IF(AND(F38&lt;&gt;"",H38&lt;&gt;"",H38&lt;=F38),"Departure Date Error",IF(AND(F38&lt;=TODAY()+1,H38&gt;TODAY(),N38="",T38&lt;&gt;"Canceled",T38&lt;&gt;"No-Show"),"Room Not Assigned",IF(AND(F38=TODAY(),OR(W38="Dirty",W38="In Progress",W38="Out of Order",W38="Not Assigned"),T38&lt;&gt;"Canceled"),"Room Not Ready",IF(AND(Z38="Yes",AD38&lt;&gt;"Completed",T38&lt;&gt;"Canceled"),"Accessible Request to Confirm",IF(AND(R38&lt;&gt;"",R38&gt;=Dashboard!$E$5,T38&lt;&gt;"Canceled",T38&lt;&gt;"No-Show"),"High Balance",IF(AND(S38="",T38&lt;&gt;"Canceled",T38&lt;&gt;"No-Show"),"Payment Method Missing",IF(AND(AC38&lt;&gt;"",AD38&lt;&gt;"Completed",AD38&lt;&gt;"Not Applicable"),"Guest Request Open","Ready"))))))))),"Review")</f>
        <v/>
      </c>
      <c r="AL38" s="17" t="n"/>
      <c r="AM38" s="16" t="n"/>
    </row>
    <row r="39">
      <c r="A39" s="15" t="n"/>
      <c r="B39" s="15" t="n"/>
      <c r="C39" s="15" t="n"/>
      <c r="D39" s="15" t="n"/>
      <c r="E39" s="16" t="n"/>
      <c r="F39" s="17">
        <f>IF(A39="","",TODAY())</f>
        <v/>
      </c>
      <c r="G39" s="18" t="n"/>
      <c r="H39" s="17" t="n"/>
      <c r="I39" s="18" t="n"/>
      <c r="J39" s="19">
        <f>IFERROR(IF(OR(F39="",H39=""),"",MAX(0,H39-F39)),"")</f>
        <v/>
      </c>
      <c r="K39" s="15" t="n"/>
      <c r="L39" s="15" t="n"/>
      <c r="M39" s="15" t="n"/>
      <c r="N39" s="15" t="n"/>
      <c r="O39" s="15" t="n"/>
      <c r="P39" s="20" t="n"/>
      <c r="Q39" s="21">
        <f>IFERROR(IF(OR(J39="",P39=""),"",J39*P39),"")</f>
        <v/>
      </c>
      <c r="R39" s="20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6" t="n"/>
      <c r="AD39" s="15" t="n"/>
      <c r="AE39" s="16" t="n"/>
      <c r="AF39" s="15" t="n"/>
      <c r="AG39" s="15" t="n"/>
      <c r="AH39" s="18" t="n"/>
      <c r="AI39" s="18" t="n"/>
      <c r="AJ39" s="19">
        <f>IFERROR(IF(A39="","",IF(T39="Canceled","Canceled",IF(T39="No-Show","No-Show",IF(OR(F39="",H39=""),"Review Dates",IF(AND(F39=TODAY(),U39&lt;&gt;"Checked In"),"Arriving Today",IF(AND(H39=TODAY(),V39&lt;&gt;"Checked Out"),"Departing Today",IF(AND(F39&lt;=TODAY(),H39&gt;TODAY(),U39="Checked In"),"In House",IF(F39&gt;TODAY(),"Upcoming",IF(V39="Checked Out","Completed","Past Arrival - Review"))))))))),"Review")</f>
        <v/>
      </c>
      <c r="AK39" s="19">
        <f>IFERROR(IF(A39="","",IF(T39="Canceled","Canceled Reservation",IF(AND(F39&lt;&gt;"",H39&lt;&gt;"",H39&lt;=F39),"Departure Date Error",IF(AND(F39&lt;=TODAY()+1,H39&gt;TODAY(),N39="",T39&lt;&gt;"Canceled",T39&lt;&gt;"No-Show"),"Room Not Assigned",IF(AND(F39=TODAY(),OR(W39="Dirty",W39="In Progress",W39="Out of Order",W39="Not Assigned"),T39&lt;&gt;"Canceled"),"Room Not Ready",IF(AND(Z39="Yes",AD39&lt;&gt;"Completed",T39&lt;&gt;"Canceled"),"Accessible Request to Confirm",IF(AND(R39&lt;&gt;"",R39&gt;=Dashboard!$E$5,T39&lt;&gt;"Canceled",T39&lt;&gt;"No-Show"),"High Balance",IF(AND(S39="",T39&lt;&gt;"Canceled",T39&lt;&gt;"No-Show"),"Payment Method Missing",IF(AND(AC39&lt;&gt;"",AD39&lt;&gt;"Completed",AD39&lt;&gt;"Not Applicable"),"Guest Request Open","Ready"))))))))),"Review")</f>
        <v/>
      </c>
      <c r="AL39" s="17" t="n"/>
      <c r="AM39" s="16" t="n"/>
    </row>
    <row r="40">
      <c r="A40" s="15" t="n"/>
      <c r="B40" s="15" t="n"/>
      <c r="C40" s="15" t="n"/>
      <c r="D40" s="15" t="n"/>
      <c r="E40" s="16" t="n"/>
      <c r="F40" s="17">
        <f>IF(A40="","",TODAY())</f>
        <v/>
      </c>
      <c r="G40" s="18" t="n"/>
      <c r="H40" s="17" t="n"/>
      <c r="I40" s="18" t="n"/>
      <c r="J40" s="19">
        <f>IFERROR(IF(OR(F40="",H40=""),"",MAX(0,H40-F40)),"")</f>
        <v/>
      </c>
      <c r="K40" s="15" t="n"/>
      <c r="L40" s="15" t="n"/>
      <c r="M40" s="15" t="n"/>
      <c r="N40" s="15" t="n"/>
      <c r="O40" s="15" t="n"/>
      <c r="P40" s="20" t="n"/>
      <c r="Q40" s="21">
        <f>IFERROR(IF(OR(J40="",P40=""),"",J40*P40),"")</f>
        <v/>
      </c>
      <c r="R40" s="20" t="n"/>
      <c r="S40" s="15" t="n"/>
      <c r="T40" s="15" t="n"/>
      <c r="U40" s="15" t="n"/>
      <c r="V40" s="15" t="n"/>
      <c r="W40" s="15" t="n"/>
      <c r="X40" s="15" t="n"/>
      <c r="Y40" s="15" t="n"/>
      <c r="Z40" s="15" t="n"/>
      <c r="AA40" s="15" t="n"/>
      <c r="AB40" s="15" t="n"/>
      <c r="AC40" s="16" t="n"/>
      <c r="AD40" s="15" t="n"/>
      <c r="AE40" s="16" t="n"/>
      <c r="AF40" s="15" t="n"/>
      <c r="AG40" s="15" t="n"/>
      <c r="AH40" s="18" t="n"/>
      <c r="AI40" s="18" t="n"/>
      <c r="AJ40" s="19">
        <f>IFERROR(IF(A40="","",IF(T40="Canceled","Canceled",IF(T40="No-Show","No-Show",IF(OR(F40="",H40=""),"Review Dates",IF(AND(F40=TODAY(),U40&lt;&gt;"Checked In"),"Arriving Today",IF(AND(H40=TODAY(),V40&lt;&gt;"Checked Out"),"Departing Today",IF(AND(F40&lt;=TODAY(),H40&gt;TODAY(),U40="Checked In"),"In House",IF(F40&gt;TODAY(),"Upcoming",IF(V40="Checked Out","Completed","Past Arrival - Review"))))))))),"Review")</f>
        <v/>
      </c>
      <c r="AK40" s="19">
        <f>IFERROR(IF(A40="","",IF(T40="Canceled","Canceled Reservation",IF(AND(F40&lt;&gt;"",H40&lt;&gt;"",H40&lt;=F40),"Departure Date Error",IF(AND(F40&lt;=TODAY()+1,H40&gt;TODAY(),N40="",T40&lt;&gt;"Canceled",T40&lt;&gt;"No-Show"),"Room Not Assigned",IF(AND(F40=TODAY(),OR(W40="Dirty",W40="In Progress",W40="Out of Order",W40="Not Assigned"),T40&lt;&gt;"Canceled"),"Room Not Ready",IF(AND(Z40="Yes",AD40&lt;&gt;"Completed",T40&lt;&gt;"Canceled"),"Accessible Request to Confirm",IF(AND(R40&lt;&gt;"",R40&gt;=Dashboard!$E$5,T40&lt;&gt;"Canceled",T40&lt;&gt;"No-Show"),"High Balance",IF(AND(S40="",T40&lt;&gt;"Canceled",T40&lt;&gt;"No-Show"),"Payment Method Missing",IF(AND(AC40&lt;&gt;"",AD40&lt;&gt;"Completed",AD40&lt;&gt;"Not Applicable"),"Guest Request Open","Ready"))))))))),"Review")</f>
        <v/>
      </c>
      <c r="AL40" s="17" t="n"/>
      <c r="AM40" s="16" t="n"/>
    </row>
    <row r="41">
      <c r="A41" s="15" t="n"/>
      <c r="B41" s="15" t="n"/>
      <c r="C41" s="15" t="n"/>
      <c r="D41" s="15" t="n"/>
      <c r="E41" s="16" t="n"/>
      <c r="F41" s="17">
        <f>IF(A41="","",TODAY())</f>
        <v/>
      </c>
      <c r="G41" s="18" t="n"/>
      <c r="H41" s="17" t="n"/>
      <c r="I41" s="18" t="n"/>
      <c r="J41" s="19">
        <f>IFERROR(IF(OR(F41="",H41=""),"",MAX(0,H41-F41)),"")</f>
        <v/>
      </c>
      <c r="K41" s="15" t="n"/>
      <c r="L41" s="15" t="n"/>
      <c r="M41" s="15" t="n"/>
      <c r="N41" s="15" t="n"/>
      <c r="O41" s="15" t="n"/>
      <c r="P41" s="20" t="n"/>
      <c r="Q41" s="21">
        <f>IFERROR(IF(OR(J41="",P41=""),"",J41*P41),"")</f>
        <v/>
      </c>
      <c r="R41" s="20" t="n"/>
      <c r="S41" s="15" t="n"/>
      <c r="T41" s="15" t="n"/>
      <c r="U41" s="15" t="n"/>
      <c r="V41" s="15" t="n"/>
      <c r="W41" s="15" t="n"/>
      <c r="X41" s="15" t="n"/>
      <c r="Y41" s="15" t="n"/>
      <c r="Z41" s="15" t="n"/>
      <c r="AA41" s="15" t="n"/>
      <c r="AB41" s="15" t="n"/>
      <c r="AC41" s="16" t="n"/>
      <c r="AD41" s="15" t="n"/>
      <c r="AE41" s="16" t="n"/>
      <c r="AF41" s="15" t="n"/>
      <c r="AG41" s="15" t="n"/>
      <c r="AH41" s="18" t="n"/>
      <c r="AI41" s="18" t="n"/>
      <c r="AJ41" s="19">
        <f>IFERROR(IF(A41="","",IF(T41="Canceled","Canceled",IF(T41="No-Show","No-Show",IF(OR(F41="",H41=""),"Review Dates",IF(AND(F41=TODAY(),U41&lt;&gt;"Checked In"),"Arriving Today",IF(AND(H41=TODAY(),V41&lt;&gt;"Checked Out"),"Departing Today",IF(AND(F41&lt;=TODAY(),H41&gt;TODAY(),U41="Checked In"),"In House",IF(F41&gt;TODAY(),"Upcoming",IF(V41="Checked Out","Completed","Past Arrival - Review"))))))))),"Review")</f>
        <v/>
      </c>
      <c r="AK41" s="19">
        <f>IFERROR(IF(A41="","",IF(T41="Canceled","Canceled Reservation",IF(AND(F41&lt;&gt;"",H41&lt;&gt;"",H41&lt;=F41),"Departure Date Error",IF(AND(F41&lt;=TODAY()+1,H41&gt;TODAY(),N41="",T41&lt;&gt;"Canceled",T41&lt;&gt;"No-Show"),"Room Not Assigned",IF(AND(F41=TODAY(),OR(W41="Dirty",W41="In Progress",W41="Out of Order",W41="Not Assigned"),T41&lt;&gt;"Canceled"),"Room Not Ready",IF(AND(Z41="Yes",AD41&lt;&gt;"Completed",T41&lt;&gt;"Canceled"),"Accessible Request to Confirm",IF(AND(R41&lt;&gt;"",R41&gt;=Dashboard!$E$5,T41&lt;&gt;"Canceled",T41&lt;&gt;"No-Show"),"High Balance",IF(AND(S41="",T41&lt;&gt;"Canceled",T41&lt;&gt;"No-Show"),"Payment Method Missing",IF(AND(AC41&lt;&gt;"",AD41&lt;&gt;"Completed",AD41&lt;&gt;"Not Applicable"),"Guest Request Open","Ready"))))))))),"Review")</f>
        <v/>
      </c>
      <c r="AL41" s="17" t="n"/>
      <c r="AM41" s="16" t="n"/>
    </row>
    <row r="42">
      <c r="A42" s="15" t="n"/>
      <c r="B42" s="15" t="n"/>
      <c r="C42" s="15" t="n"/>
      <c r="D42" s="15" t="n"/>
      <c r="E42" s="16" t="n"/>
      <c r="F42" s="17">
        <f>IF(A42="","",TODAY())</f>
        <v/>
      </c>
      <c r="G42" s="18" t="n"/>
      <c r="H42" s="17" t="n"/>
      <c r="I42" s="18" t="n"/>
      <c r="J42" s="19">
        <f>IFERROR(IF(OR(F42="",H42=""),"",MAX(0,H42-F42)),"")</f>
        <v/>
      </c>
      <c r="K42" s="15" t="n"/>
      <c r="L42" s="15" t="n"/>
      <c r="M42" s="15" t="n"/>
      <c r="N42" s="15" t="n"/>
      <c r="O42" s="15" t="n"/>
      <c r="P42" s="20" t="n"/>
      <c r="Q42" s="21">
        <f>IFERROR(IF(OR(J42="",P42=""),"",J42*P42),"")</f>
        <v/>
      </c>
      <c r="R42" s="20" t="n"/>
      <c r="S42" s="15" t="n"/>
      <c r="T42" s="15" t="n"/>
      <c r="U42" s="15" t="n"/>
      <c r="V42" s="15" t="n"/>
      <c r="W42" s="15" t="n"/>
      <c r="X42" s="15" t="n"/>
      <c r="Y42" s="15" t="n"/>
      <c r="Z42" s="15" t="n"/>
      <c r="AA42" s="15" t="n"/>
      <c r="AB42" s="15" t="n"/>
      <c r="AC42" s="16" t="n"/>
      <c r="AD42" s="15" t="n"/>
      <c r="AE42" s="16" t="n"/>
      <c r="AF42" s="15" t="n"/>
      <c r="AG42" s="15" t="n"/>
      <c r="AH42" s="18" t="n"/>
      <c r="AI42" s="18" t="n"/>
      <c r="AJ42" s="19">
        <f>IFERROR(IF(A42="","",IF(T42="Canceled","Canceled",IF(T42="No-Show","No-Show",IF(OR(F42="",H42=""),"Review Dates",IF(AND(F42=TODAY(),U42&lt;&gt;"Checked In"),"Arriving Today",IF(AND(H42=TODAY(),V42&lt;&gt;"Checked Out"),"Departing Today",IF(AND(F42&lt;=TODAY(),H42&gt;TODAY(),U42="Checked In"),"In House",IF(F42&gt;TODAY(),"Upcoming",IF(V42="Checked Out","Completed","Past Arrival - Review"))))))))),"Review")</f>
        <v/>
      </c>
      <c r="AK42" s="19">
        <f>IFERROR(IF(A42="","",IF(T42="Canceled","Canceled Reservation",IF(AND(F42&lt;&gt;"",H42&lt;&gt;"",H42&lt;=F42),"Departure Date Error",IF(AND(F42&lt;=TODAY()+1,H42&gt;TODAY(),N42="",T42&lt;&gt;"Canceled",T42&lt;&gt;"No-Show"),"Room Not Assigned",IF(AND(F42=TODAY(),OR(W42="Dirty",W42="In Progress",W42="Out of Order",W42="Not Assigned"),T42&lt;&gt;"Canceled"),"Room Not Ready",IF(AND(Z42="Yes",AD42&lt;&gt;"Completed",T42&lt;&gt;"Canceled"),"Accessible Request to Confirm",IF(AND(R42&lt;&gt;"",R42&gt;=Dashboard!$E$5,T42&lt;&gt;"Canceled",T42&lt;&gt;"No-Show"),"High Balance",IF(AND(S42="",T42&lt;&gt;"Canceled",T42&lt;&gt;"No-Show"),"Payment Method Missing",IF(AND(AC42&lt;&gt;"",AD42&lt;&gt;"Completed",AD42&lt;&gt;"Not Applicable"),"Guest Request Open","Ready"))))))))),"Review")</f>
        <v/>
      </c>
      <c r="AL42" s="17" t="n"/>
      <c r="AM42" s="16" t="n"/>
    </row>
    <row r="43">
      <c r="A43" s="15" t="n"/>
      <c r="B43" s="15" t="n"/>
      <c r="C43" s="15" t="n"/>
      <c r="D43" s="15" t="n"/>
      <c r="E43" s="16" t="n"/>
      <c r="F43" s="17">
        <f>IF(A43="","",TODAY())</f>
        <v/>
      </c>
      <c r="G43" s="18" t="n"/>
      <c r="H43" s="17" t="n"/>
      <c r="I43" s="18" t="n"/>
      <c r="J43" s="19">
        <f>IFERROR(IF(OR(F43="",H43=""),"",MAX(0,H43-F43)),"")</f>
        <v/>
      </c>
      <c r="K43" s="15" t="n"/>
      <c r="L43" s="15" t="n"/>
      <c r="M43" s="15" t="n"/>
      <c r="N43" s="15" t="n"/>
      <c r="O43" s="15" t="n"/>
      <c r="P43" s="20" t="n"/>
      <c r="Q43" s="21">
        <f>IFERROR(IF(OR(J43="",P43=""),"",J43*P43),"")</f>
        <v/>
      </c>
      <c r="R43" s="20" t="n"/>
      <c r="S43" s="15" t="n"/>
      <c r="T43" s="15" t="n"/>
      <c r="U43" s="15" t="n"/>
      <c r="V43" s="15" t="n"/>
      <c r="W43" s="15" t="n"/>
      <c r="X43" s="15" t="n"/>
      <c r="Y43" s="15" t="n"/>
      <c r="Z43" s="15" t="n"/>
      <c r="AA43" s="15" t="n"/>
      <c r="AB43" s="15" t="n"/>
      <c r="AC43" s="16" t="n"/>
      <c r="AD43" s="15" t="n"/>
      <c r="AE43" s="16" t="n"/>
      <c r="AF43" s="15" t="n"/>
      <c r="AG43" s="15" t="n"/>
      <c r="AH43" s="18" t="n"/>
      <c r="AI43" s="18" t="n"/>
      <c r="AJ43" s="19">
        <f>IFERROR(IF(A43="","",IF(T43="Canceled","Canceled",IF(T43="No-Show","No-Show",IF(OR(F43="",H43=""),"Review Dates",IF(AND(F43=TODAY(),U43&lt;&gt;"Checked In"),"Arriving Today",IF(AND(H43=TODAY(),V43&lt;&gt;"Checked Out"),"Departing Today",IF(AND(F43&lt;=TODAY(),H43&gt;TODAY(),U43="Checked In"),"In House",IF(F43&gt;TODAY(),"Upcoming",IF(V43="Checked Out","Completed","Past Arrival - Review"))))))))),"Review")</f>
        <v/>
      </c>
      <c r="AK43" s="19">
        <f>IFERROR(IF(A43="","",IF(T43="Canceled","Canceled Reservation",IF(AND(F43&lt;&gt;"",H43&lt;&gt;"",H43&lt;=F43),"Departure Date Error",IF(AND(F43&lt;=TODAY()+1,H43&gt;TODAY(),N43="",T43&lt;&gt;"Canceled",T43&lt;&gt;"No-Show"),"Room Not Assigned",IF(AND(F43=TODAY(),OR(W43="Dirty",W43="In Progress",W43="Out of Order",W43="Not Assigned"),T43&lt;&gt;"Canceled"),"Room Not Ready",IF(AND(Z43="Yes",AD43&lt;&gt;"Completed",T43&lt;&gt;"Canceled"),"Accessible Request to Confirm",IF(AND(R43&lt;&gt;"",R43&gt;=Dashboard!$E$5,T43&lt;&gt;"Canceled",T43&lt;&gt;"No-Show"),"High Balance",IF(AND(S43="",T43&lt;&gt;"Canceled",T43&lt;&gt;"No-Show"),"Payment Method Missing",IF(AND(AC43&lt;&gt;"",AD43&lt;&gt;"Completed",AD43&lt;&gt;"Not Applicable"),"Guest Request Open","Ready"))))))))),"Review")</f>
        <v/>
      </c>
      <c r="AL43" s="17" t="n"/>
      <c r="AM43" s="16" t="n"/>
    </row>
    <row r="44">
      <c r="A44" s="15" t="n"/>
      <c r="B44" s="15" t="n"/>
      <c r="C44" s="15" t="n"/>
      <c r="D44" s="15" t="n"/>
      <c r="E44" s="16" t="n"/>
      <c r="F44" s="17">
        <f>IF(A44="","",TODAY())</f>
        <v/>
      </c>
      <c r="G44" s="18" t="n"/>
      <c r="H44" s="17" t="n"/>
      <c r="I44" s="18" t="n"/>
      <c r="J44" s="19">
        <f>IFERROR(IF(OR(F44="",H44=""),"",MAX(0,H44-F44)),"")</f>
        <v/>
      </c>
      <c r="K44" s="15" t="n"/>
      <c r="L44" s="15" t="n"/>
      <c r="M44" s="15" t="n"/>
      <c r="N44" s="15" t="n"/>
      <c r="O44" s="15" t="n"/>
      <c r="P44" s="20" t="n"/>
      <c r="Q44" s="21">
        <f>IFERROR(IF(OR(J44="",P44=""),"",J44*P44),"")</f>
        <v/>
      </c>
      <c r="R44" s="20" t="n"/>
      <c r="S44" s="15" t="n"/>
      <c r="T44" s="15" t="n"/>
      <c r="U44" s="15" t="n"/>
      <c r="V44" s="15" t="n"/>
      <c r="W44" s="15" t="n"/>
      <c r="X44" s="15" t="n"/>
      <c r="Y44" s="15" t="n"/>
      <c r="Z44" s="15" t="n"/>
      <c r="AA44" s="15" t="n"/>
      <c r="AB44" s="15" t="n"/>
      <c r="AC44" s="16" t="n"/>
      <c r="AD44" s="15" t="n"/>
      <c r="AE44" s="16" t="n"/>
      <c r="AF44" s="15" t="n"/>
      <c r="AG44" s="15" t="n"/>
      <c r="AH44" s="18" t="n"/>
      <c r="AI44" s="18" t="n"/>
      <c r="AJ44" s="19">
        <f>IFERROR(IF(A44="","",IF(T44="Canceled","Canceled",IF(T44="No-Show","No-Show",IF(OR(F44="",H44=""),"Review Dates",IF(AND(F44=TODAY(),U44&lt;&gt;"Checked In"),"Arriving Today",IF(AND(H44=TODAY(),V44&lt;&gt;"Checked Out"),"Departing Today",IF(AND(F44&lt;=TODAY(),H44&gt;TODAY(),U44="Checked In"),"In House",IF(F44&gt;TODAY(),"Upcoming",IF(V44="Checked Out","Completed","Past Arrival - Review"))))))))),"Review")</f>
        <v/>
      </c>
      <c r="AK44" s="19">
        <f>IFERROR(IF(A44="","",IF(T44="Canceled","Canceled Reservation",IF(AND(F44&lt;&gt;"",H44&lt;&gt;"",H44&lt;=F44),"Departure Date Error",IF(AND(F44&lt;=TODAY()+1,H44&gt;TODAY(),N44="",T44&lt;&gt;"Canceled",T44&lt;&gt;"No-Show"),"Room Not Assigned",IF(AND(F44=TODAY(),OR(W44="Dirty",W44="In Progress",W44="Out of Order",W44="Not Assigned"),T44&lt;&gt;"Canceled"),"Room Not Ready",IF(AND(Z44="Yes",AD44&lt;&gt;"Completed",T44&lt;&gt;"Canceled"),"Accessible Request to Confirm",IF(AND(R44&lt;&gt;"",R44&gt;=Dashboard!$E$5,T44&lt;&gt;"Canceled",T44&lt;&gt;"No-Show"),"High Balance",IF(AND(S44="",T44&lt;&gt;"Canceled",T44&lt;&gt;"No-Show"),"Payment Method Missing",IF(AND(AC44&lt;&gt;"",AD44&lt;&gt;"Completed",AD44&lt;&gt;"Not Applicable"),"Guest Request Open","Ready"))))))))),"Review")</f>
        <v/>
      </c>
      <c r="AL44" s="17" t="n"/>
      <c r="AM44" s="16" t="n"/>
    </row>
    <row r="45">
      <c r="A45" s="15" t="n"/>
      <c r="B45" s="15" t="n"/>
      <c r="C45" s="15" t="n"/>
      <c r="D45" s="15" t="n"/>
      <c r="E45" s="16" t="n"/>
      <c r="F45" s="17">
        <f>IF(A45="","",TODAY())</f>
        <v/>
      </c>
      <c r="G45" s="18" t="n"/>
      <c r="H45" s="17" t="n"/>
      <c r="I45" s="18" t="n"/>
      <c r="J45" s="19">
        <f>IFERROR(IF(OR(F45="",H45=""),"",MAX(0,H45-F45)),"")</f>
        <v/>
      </c>
      <c r="K45" s="15" t="n"/>
      <c r="L45" s="15" t="n"/>
      <c r="M45" s="15" t="n"/>
      <c r="N45" s="15" t="n"/>
      <c r="O45" s="15" t="n"/>
      <c r="P45" s="20" t="n"/>
      <c r="Q45" s="21">
        <f>IFERROR(IF(OR(J45="",P45=""),"",J45*P45),"")</f>
        <v/>
      </c>
      <c r="R45" s="20" t="n"/>
      <c r="S45" s="15" t="n"/>
      <c r="T45" s="15" t="n"/>
      <c r="U45" s="15" t="n"/>
      <c r="V45" s="15" t="n"/>
      <c r="W45" s="15" t="n"/>
      <c r="X45" s="15" t="n"/>
      <c r="Y45" s="15" t="n"/>
      <c r="Z45" s="15" t="n"/>
      <c r="AA45" s="15" t="n"/>
      <c r="AB45" s="15" t="n"/>
      <c r="AC45" s="16" t="n"/>
      <c r="AD45" s="15" t="n"/>
      <c r="AE45" s="16" t="n"/>
      <c r="AF45" s="15" t="n"/>
      <c r="AG45" s="15" t="n"/>
      <c r="AH45" s="18" t="n"/>
      <c r="AI45" s="18" t="n"/>
      <c r="AJ45" s="19">
        <f>IFERROR(IF(A45="","",IF(T45="Canceled","Canceled",IF(T45="No-Show","No-Show",IF(OR(F45="",H45=""),"Review Dates",IF(AND(F45=TODAY(),U45&lt;&gt;"Checked In"),"Arriving Today",IF(AND(H45=TODAY(),V45&lt;&gt;"Checked Out"),"Departing Today",IF(AND(F45&lt;=TODAY(),H45&gt;TODAY(),U45="Checked In"),"In House",IF(F45&gt;TODAY(),"Upcoming",IF(V45="Checked Out","Completed","Past Arrival - Review"))))))))),"Review")</f>
        <v/>
      </c>
      <c r="AK45" s="19">
        <f>IFERROR(IF(A45="","",IF(T45="Canceled","Canceled Reservation",IF(AND(F45&lt;&gt;"",H45&lt;&gt;"",H45&lt;=F45),"Departure Date Error",IF(AND(F45&lt;=TODAY()+1,H45&gt;TODAY(),N45="",T45&lt;&gt;"Canceled",T45&lt;&gt;"No-Show"),"Room Not Assigned",IF(AND(F45=TODAY(),OR(W45="Dirty",W45="In Progress",W45="Out of Order",W45="Not Assigned"),T45&lt;&gt;"Canceled"),"Room Not Ready",IF(AND(Z45="Yes",AD45&lt;&gt;"Completed",T45&lt;&gt;"Canceled"),"Accessible Request to Confirm",IF(AND(R45&lt;&gt;"",R45&gt;=Dashboard!$E$5,T45&lt;&gt;"Canceled",T45&lt;&gt;"No-Show"),"High Balance",IF(AND(S45="",T45&lt;&gt;"Canceled",T45&lt;&gt;"No-Show"),"Payment Method Missing",IF(AND(AC45&lt;&gt;"",AD45&lt;&gt;"Completed",AD45&lt;&gt;"Not Applicable"),"Guest Request Open","Ready"))))))))),"Review")</f>
        <v/>
      </c>
      <c r="AL45" s="17" t="n"/>
      <c r="AM45" s="16" t="n"/>
    </row>
    <row r="46">
      <c r="A46" s="15" t="n"/>
      <c r="B46" s="15" t="n"/>
      <c r="C46" s="15" t="n"/>
      <c r="D46" s="15" t="n"/>
      <c r="E46" s="16" t="n"/>
      <c r="F46" s="17">
        <f>IF(A46="","",TODAY())</f>
        <v/>
      </c>
      <c r="G46" s="18" t="n"/>
      <c r="H46" s="17" t="n"/>
      <c r="I46" s="18" t="n"/>
      <c r="J46" s="19">
        <f>IFERROR(IF(OR(F46="",H46=""),"",MAX(0,H46-F46)),"")</f>
        <v/>
      </c>
      <c r="K46" s="15" t="n"/>
      <c r="L46" s="15" t="n"/>
      <c r="M46" s="15" t="n"/>
      <c r="N46" s="15" t="n"/>
      <c r="O46" s="15" t="n"/>
      <c r="P46" s="20" t="n"/>
      <c r="Q46" s="21">
        <f>IFERROR(IF(OR(J46="",P46=""),"",J46*P46),"")</f>
        <v/>
      </c>
      <c r="R46" s="20" t="n"/>
      <c r="S46" s="15" t="n"/>
      <c r="T46" s="15" t="n"/>
      <c r="U46" s="15" t="n"/>
      <c r="V46" s="15" t="n"/>
      <c r="W46" s="15" t="n"/>
      <c r="X46" s="15" t="n"/>
      <c r="Y46" s="15" t="n"/>
      <c r="Z46" s="15" t="n"/>
      <c r="AA46" s="15" t="n"/>
      <c r="AB46" s="15" t="n"/>
      <c r="AC46" s="16" t="n"/>
      <c r="AD46" s="15" t="n"/>
      <c r="AE46" s="16" t="n"/>
      <c r="AF46" s="15" t="n"/>
      <c r="AG46" s="15" t="n"/>
      <c r="AH46" s="18" t="n"/>
      <c r="AI46" s="18" t="n"/>
      <c r="AJ46" s="19">
        <f>IFERROR(IF(A46="","",IF(T46="Canceled","Canceled",IF(T46="No-Show","No-Show",IF(OR(F46="",H46=""),"Review Dates",IF(AND(F46=TODAY(),U46&lt;&gt;"Checked In"),"Arriving Today",IF(AND(H46=TODAY(),V46&lt;&gt;"Checked Out"),"Departing Today",IF(AND(F46&lt;=TODAY(),H46&gt;TODAY(),U46="Checked In"),"In House",IF(F46&gt;TODAY(),"Upcoming",IF(V46="Checked Out","Completed","Past Arrival - Review"))))))))),"Review")</f>
        <v/>
      </c>
      <c r="AK46" s="19">
        <f>IFERROR(IF(A46="","",IF(T46="Canceled","Canceled Reservation",IF(AND(F46&lt;&gt;"",H46&lt;&gt;"",H46&lt;=F46),"Departure Date Error",IF(AND(F46&lt;=TODAY()+1,H46&gt;TODAY(),N46="",T46&lt;&gt;"Canceled",T46&lt;&gt;"No-Show"),"Room Not Assigned",IF(AND(F46=TODAY(),OR(W46="Dirty",W46="In Progress",W46="Out of Order",W46="Not Assigned"),T46&lt;&gt;"Canceled"),"Room Not Ready",IF(AND(Z46="Yes",AD46&lt;&gt;"Completed",T46&lt;&gt;"Canceled"),"Accessible Request to Confirm",IF(AND(R46&lt;&gt;"",R46&gt;=Dashboard!$E$5,T46&lt;&gt;"Canceled",T46&lt;&gt;"No-Show"),"High Balance",IF(AND(S46="",T46&lt;&gt;"Canceled",T46&lt;&gt;"No-Show"),"Payment Method Missing",IF(AND(AC46&lt;&gt;"",AD46&lt;&gt;"Completed",AD46&lt;&gt;"Not Applicable"),"Guest Request Open","Ready"))))))))),"Review")</f>
        <v/>
      </c>
      <c r="AL46" s="17" t="n"/>
      <c r="AM46" s="16" t="n"/>
    </row>
    <row r="47">
      <c r="A47" s="15" t="n"/>
      <c r="B47" s="15" t="n"/>
      <c r="C47" s="15" t="n"/>
      <c r="D47" s="15" t="n"/>
      <c r="E47" s="16" t="n"/>
      <c r="F47" s="17">
        <f>IF(A47="","",TODAY())</f>
        <v/>
      </c>
      <c r="G47" s="18" t="n"/>
      <c r="H47" s="17" t="n"/>
      <c r="I47" s="18" t="n"/>
      <c r="J47" s="19">
        <f>IFERROR(IF(OR(F47="",H47=""),"",MAX(0,H47-F47)),"")</f>
        <v/>
      </c>
      <c r="K47" s="15" t="n"/>
      <c r="L47" s="15" t="n"/>
      <c r="M47" s="15" t="n"/>
      <c r="N47" s="15" t="n"/>
      <c r="O47" s="15" t="n"/>
      <c r="P47" s="20" t="n"/>
      <c r="Q47" s="21">
        <f>IFERROR(IF(OR(J47="",P47=""),"",J47*P47),"")</f>
        <v/>
      </c>
      <c r="R47" s="20" t="n"/>
      <c r="S47" s="15" t="n"/>
      <c r="T47" s="15" t="n"/>
      <c r="U47" s="15" t="n"/>
      <c r="V47" s="15" t="n"/>
      <c r="W47" s="15" t="n"/>
      <c r="X47" s="15" t="n"/>
      <c r="Y47" s="15" t="n"/>
      <c r="Z47" s="15" t="n"/>
      <c r="AA47" s="15" t="n"/>
      <c r="AB47" s="15" t="n"/>
      <c r="AC47" s="16" t="n"/>
      <c r="AD47" s="15" t="n"/>
      <c r="AE47" s="16" t="n"/>
      <c r="AF47" s="15" t="n"/>
      <c r="AG47" s="15" t="n"/>
      <c r="AH47" s="18" t="n"/>
      <c r="AI47" s="18" t="n"/>
      <c r="AJ47" s="19">
        <f>IFERROR(IF(A47="","",IF(T47="Canceled","Canceled",IF(T47="No-Show","No-Show",IF(OR(F47="",H47=""),"Review Dates",IF(AND(F47=TODAY(),U47&lt;&gt;"Checked In"),"Arriving Today",IF(AND(H47=TODAY(),V47&lt;&gt;"Checked Out"),"Departing Today",IF(AND(F47&lt;=TODAY(),H47&gt;TODAY(),U47="Checked In"),"In House",IF(F47&gt;TODAY(),"Upcoming",IF(V47="Checked Out","Completed","Past Arrival - Review"))))))))),"Review")</f>
        <v/>
      </c>
      <c r="AK47" s="19">
        <f>IFERROR(IF(A47="","",IF(T47="Canceled","Canceled Reservation",IF(AND(F47&lt;&gt;"",H47&lt;&gt;"",H47&lt;=F47),"Departure Date Error",IF(AND(F47&lt;=TODAY()+1,H47&gt;TODAY(),N47="",T47&lt;&gt;"Canceled",T47&lt;&gt;"No-Show"),"Room Not Assigned",IF(AND(F47=TODAY(),OR(W47="Dirty",W47="In Progress",W47="Out of Order",W47="Not Assigned"),T47&lt;&gt;"Canceled"),"Room Not Ready",IF(AND(Z47="Yes",AD47&lt;&gt;"Completed",T47&lt;&gt;"Canceled"),"Accessible Request to Confirm",IF(AND(R47&lt;&gt;"",R47&gt;=Dashboard!$E$5,T47&lt;&gt;"Canceled",T47&lt;&gt;"No-Show"),"High Balance",IF(AND(S47="",T47&lt;&gt;"Canceled",T47&lt;&gt;"No-Show"),"Payment Method Missing",IF(AND(AC47&lt;&gt;"",AD47&lt;&gt;"Completed",AD47&lt;&gt;"Not Applicable"),"Guest Request Open","Ready"))))))))),"Review")</f>
        <v/>
      </c>
      <c r="AL47" s="17" t="n"/>
      <c r="AM47" s="16" t="n"/>
    </row>
    <row r="48">
      <c r="A48" s="15" t="n"/>
      <c r="B48" s="15" t="n"/>
      <c r="C48" s="15" t="n"/>
      <c r="D48" s="15" t="n"/>
      <c r="E48" s="16" t="n"/>
      <c r="F48" s="17">
        <f>IF(A48="","",TODAY())</f>
        <v/>
      </c>
      <c r="G48" s="18" t="n"/>
      <c r="H48" s="17" t="n"/>
      <c r="I48" s="18" t="n"/>
      <c r="J48" s="19">
        <f>IFERROR(IF(OR(F48="",H48=""),"",MAX(0,H48-F48)),"")</f>
        <v/>
      </c>
      <c r="K48" s="15" t="n"/>
      <c r="L48" s="15" t="n"/>
      <c r="M48" s="15" t="n"/>
      <c r="N48" s="15" t="n"/>
      <c r="O48" s="15" t="n"/>
      <c r="P48" s="20" t="n"/>
      <c r="Q48" s="21">
        <f>IFERROR(IF(OR(J48="",P48=""),"",J48*P48),"")</f>
        <v/>
      </c>
      <c r="R48" s="20" t="n"/>
      <c r="S48" s="15" t="n"/>
      <c r="T48" s="15" t="n"/>
      <c r="U48" s="15" t="n"/>
      <c r="V48" s="15" t="n"/>
      <c r="W48" s="15" t="n"/>
      <c r="X48" s="15" t="n"/>
      <c r="Y48" s="15" t="n"/>
      <c r="Z48" s="15" t="n"/>
      <c r="AA48" s="15" t="n"/>
      <c r="AB48" s="15" t="n"/>
      <c r="AC48" s="16" t="n"/>
      <c r="AD48" s="15" t="n"/>
      <c r="AE48" s="16" t="n"/>
      <c r="AF48" s="15" t="n"/>
      <c r="AG48" s="15" t="n"/>
      <c r="AH48" s="18" t="n"/>
      <c r="AI48" s="18" t="n"/>
      <c r="AJ48" s="19">
        <f>IFERROR(IF(A48="","",IF(T48="Canceled","Canceled",IF(T48="No-Show","No-Show",IF(OR(F48="",H48=""),"Review Dates",IF(AND(F48=TODAY(),U48&lt;&gt;"Checked In"),"Arriving Today",IF(AND(H48=TODAY(),V48&lt;&gt;"Checked Out"),"Departing Today",IF(AND(F48&lt;=TODAY(),H48&gt;TODAY(),U48="Checked In"),"In House",IF(F48&gt;TODAY(),"Upcoming",IF(V48="Checked Out","Completed","Past Arrival - Review"))))))))),"Review")</f>
        <v/>
      </c>
      <c r="AK48" s="19">
        <f>IFERROR(IF(A48="","",IF(T48="Canceled","Canceled Reservation",IF(AND(F48&lt;&gt;"",H48&lt;&gt;"",H48&lt;=F48),"Departure Date Error",IF(AND(F48&lt;=TODAY()+1,H48&gt;TODAY(),N48="",T48&lt;&gt;"Canceled",T48&lt;&gt;"No-Show"),"Room Not Assigned",IF(AND(F48=TODAY(),OR(W48="Dirty",W48="In Progress",W48="Out of Order",W48="Not Assigned"),T48&lt;&gt;"Canceled"),"Room Not Ready",IF(AND(Z48="Yes",AD48&lt;&gt;"Completed",T48&lt;&gt;"Canceled"),"Accessible Request to Confirm",IF(AND(R48&lt;&gt;"",R48&gt;=Dashboard!$E$5,T48&lt;&gt;"Canceled",T48&lt;&gt;"No-Show"),"High Balance",IF(AND(S48="",T48&lt;&gt;"Canceled",T48&lt;&gt;"No-Show"),"Payment Method Missing",IF(AND(AC48&lt;&gt;"",AD48&lt;&gt;"Completed",AD48&lt;&gt;"Not Applicable"),"Guest Request Open","Ready"))))))))),"Review")</f>
        <v/>
      </c>
      <c r="AL48" s="17" t="n"/>
      <c r="AM48" s="16" t="n"/>
    </row>
    <row r="49">
      <c r="A49" s="15" t="n"/>
      <c r="B49" s="15" t="n"/>
      <c r="C49" s="15" t="n"/>
      <c r="D49" s="15" t="n"/>
      <c r="E49" s="16" t="n"/>
      <c r="F49" s="17">
        <f>IF(A49="","",TODAY())</f>
        <v/>
      </c>
      <c r="G49" s="18" t="n"/>
      <c r="H49" s="17" t="n"/>
      <c r="I49" s="18" t="n"/>
      <c r="J49" s="19">
        <f>IFERROR(IF(OR(F49="",H49=""),"",MAX(0,H49-F49)),"")</f>
        <v/>
      </c>
      <c r="K49" s="15" t="n"/>
      <c r="L49" s="15" t="n"/>
      <c r="M49" s="15" t="n"/>
      <c r="N49" s="15" t="n"/>
      <c r="O49" s="15" t="n"/>
      <c r="P49" s="20" t="n"/>
      <c r="Q49" s="21">
        <f>IFERROR(IF(OR(J49="",P49=""),"",J49*P49),"")</f>
        <v/>
      </c>
      <c r="R49" s="20" t="n"/>
      <c r="S49" s="15" t="n"/>
      <c r="T49" s="15" t="n"/>
      <c r="U49" s="15" t="n"/>
      <c r="V49" s="15" t="n"/>
      <c r="W49" s="15" t="n"/>
      <c r="X49" s="15" t="n"/>
      <c r="Y49" s="15" t="n"/>
      <c r="Z49" s="15" t="n"/>
      <c r="AA49" s="15" t="n"/>
      <c r="AB49" s="15" t="n"/>
      <c r="AC49" s="16" t="n"/>
      <c r="AD49" s="15" t="n"/>
      <c r="AE49" s="16" t="n"/>
      <c r="AF49" s="15" t="n"/>
      <c r="AG49" s="15" t="n"/>
      <c r="AH49" s="18" t="n"/>
      <c r="AI49" s="18" t="n"/>
      <c r="AJ49" s="19">
        <f>IFERROR(IF(A49="","",IF(T49="Canceled","Canceled",IF(T49="No-Show","No-Show",IF(OR(F49="",H49=""),"Review Dates",IF(AND(F49=TODAY(),U49&lt;&gt;"Checked In"),"Arriving Today",IF(AND(H49=TODAY(),V49&lt;&gt;"Checked Out"),"Departing Today",IF(AND(F49&lt;=TODAY(),H49&gt;TODAY(),U49="Checked In"),"In House",IF(F49&gt;TODAY(),"Upcoming",IF(V49="Checked Out","Completed","Past Arrival - Review"))))))))),"Review")</f>
        <v/>
      </c>
      <c r="AK49" s="19">
        <f>IFERROR(IF(A49="","",IF(T49="Canceled","Canceled Reservation",IF(AND(F49&lt;&gt;"",H49&lt;&gt;"",H49&lt;=F49),"Departure Date Error",IF(AND(F49&lt;=TODAY()+1,H49&gt;TODAY(),N49="",T49&lt;&gt;"Canceled",T49&lt;&gt;"No-Show"),"Room Not Assigned",IF(AND(F49=TODAY(),OR(W49="Dirty",W49="In Progress",W49="Out of Order",W49="Not Assigned"),T49&lt;&gt;"Canceled"),"Room Not Ready",IF(AND(Z49="Yes",AD49&lt;&gt;"Completed",T49&lt;&gt;"Canceled"),"Accessible Request to Confirm",IF(AND(R49&lt;&gt;"",R49&gt;=Dashboard!$E$5,T49&lt;&gt;"Canceled",T49&lt;&gt;"No-Show"),"High Balance",IF(AND(S49="",T49&lt;&gt;"Canceled",T49&lt;&gt;"No-Show"),"Payment Method Missing",IF(AND(AC49&lt;&gt;"",AD49&lt;&gt;"Completed",AD49&lt;&gt;"Not Applicable"),"Guest Request Open","Ready"))))))))),"Review")</f>
        <v/>
      </c>
      <c r="AL49" s="17" t="n"/>
      <c r="AM49" s="16" t="n"/>
    </row>
    <row r="50">
      <c r="A50" s="15" t="n"/>
      <c r="B50" s="15" t="n"/>
      <c r="C50" s="15" t="n"/>
      <c r="D50" s="15" t="n"/>
      <c r="E50" s="16" t="n"/>
      <c r="F50" s="17">
        <f>IF(A50="","",TODAY())</f>
        <v/>
      </c>
      <c r="G50" s="18" t="n"/>
      <c r="H50" s="17" t="n"/>
      <c r="I50" s="18" t="n"/>
      <c r="J50" s="19">
        <f>IFERROR(IF(OR(F50="",H50=""),"",MAX(0,H50-F50)),"")</f>
        <v/>
      </c>
      <c r="K50" s="15" t="n"/>
      <c r="L50" s="15" t="n"/>
      <c r="M50" s="15" t="n"/>
      <c r="N50" s="15" t="n"/>
      <c r="O50" s="15" t="n"/>
      <c r="P50" s="20" t="n"/>
      <c r="Q50" s="21">
        <f>IFERROR(IF(OR(J50="",P50=""),"",J50*P50),"")</f>
        <v/>
      </c>
      <c r="R50" s="20" t="n"/>
      <c r="S50" s="15" t="n"/>
      <c r="T50" s="15" t="n"/>
      <c r="U50" s="15" t="n"/>
      <c r="V50" s="15" t="n"/>
      <c r="W50" s="15" t="n"/>
      <c r="X50" s="15" t="n"/>
      <c r="Y50" s="15" t="n"/>
      <c r="Z50" s="15" t="n"/>
      <c r="AA50" s="15" t="n"/>
      <c r="AB50" s="15" t="n"/>
      <c r="AC50" s="16" t="n"/>
      <c r="AD50" s="15" t="n"/>
      <c r="AE50" s="16" t="n"/>
      <c r="AF50" s="15" t="n"/>
      <c r="AG50" s="15" t="n"/>
      <c r="AH50" s="18" t="n"/>
      <c r="AI50" s="18" t="n"/>
      <c r="AJ50" s="19">
        <f>IFERROR(IF(A50="","",IF(T50="Canceled","Canceled",IF(T50="No-Show","No-Show",IF(OR(F50="",H50=""),"Review Dates",IF(AND(F50=TODAY(),U50&lt;&gt;"Checked In"),"Arriving Today",IF(AND(H50=TODAY(),V50&lt;&gt;"Checked Out"),"Departing Today",IF(AND(F50&lt;=TODAY(),H50&gt;TODAY(),U50="Checked In"),"In House",IF(F50&gt;TODAY(),"Upcoming",IF(V50="Checked Out","Completed","Past Arrival - Review"))))))))),"Review")</f>
        <v/>
      </c>
      <c r="AK50" s="19">
        <f>IFERROR(IF(A50="","",IF(T50="Canceled","Canceled Reservation",IF(AND(F50&lt;&gt;"",H50&lt;&gt;"",H50&lt;=F50),"Departure Date Error",IF(AND(F50&lt;=TODAY()+1,H50&gt;TODAY(),N50="",T50&lt;&gt;"Canceled",T50&lt;&gt;"No-Show"),"Room Not Assigned",IF(AND(F50=TODAY(),OR(W50="Dirty",W50="In Progress",W50="Out of Order",W50="Not Assigned"),T50&lt;&gt;"Canceled"),"Room Not Ready",IF(AND(Z50="Yes",AD50&lt;&gt;"Completed",T50&lt;&gt;"Canceled"),"Accessible Request to Confirm",IF(AND(R50&lt;&gt;"",R50&gt;=Dashboard!$E$5,T50&lt;&gt;"Canceled",T50&lt;&gt;"No-Show"),"High Balance",IF(AND(S50="",T50&lt;&gt;"Canceled",T50&lt;&gt;"No-Show"),"Payment Method Missing",IF(AND(AC50&lt;&gt;"",AD50&lt;&gt;"Completed",AD50&lt;&gt;"Not Applicable"),"Guest Request Open","Ready"))))))))),"Review")</f>
        <v/>
      </c>
      <c r="AL50" s="17" t="n"/>
      <c r="AM50" s="16" t="n"/>
    </row>
    <row r="51">
      <c r="A51" s="15" t="n"/>
      <c r="B51" s="15" t="n"/>
      <c r="C51" s="15" t="n"/>
      <c r="D51" s="15" t="n"/>
      <c r="E51" s="16" t="n"/>
      <c r="F51" s="17">
        <f>IF(A51="","",TODAY())</f>
        <v/>
      </c>
      <c r="G51" s="18" t="n"/>
      <c r="H51" s="17" t="n"/>
      <c r="I51" s="18" t="n"/>
      <c r="J51" s="19">
        <f>IFERROR(IF(OR(F51="",H51=""),"",MAX(0,H51-F51)),"")</f>
        <v/>
      </c>
      <c r="K51" s="15" t="n"/>
      <c r="L51" s="15" t="n"/>
      <c r="M51" s="15" t="n"/>
      <c r="N51" s="15" t="n"/>
      <c r="O51" s="15" t="n"/>
      <c r="P51" s="20" t="n"/>
      <c r="Q51" s="21">
        <f>IFERROR(IF(OR(J51="",P51=""),"",J51*P51),"")</f>
        <v/>
      </c>
      <c r="R51" s="20" t="n"/>
      <c r="S51" s="15" t="n"/>
      <c r="T51" s="15" t="n"/>
      <c r="U51" s="15" t="n"/>
      <c r="V51" s="15" t="n"/>
      <c r="W51" s="15" t="n"/>
      <c r="X51" s="15" t="n"/>
      <c r="Y51" s="15" t="n"/>
      <c r="Z51" s="15" t="n"/>
      <c r="AA51" s="15" t="n"/>
      <c r="AB51" s="15" t="n"/>
      <c r="AC51" s="16" t="n"/>
      <c r="AD51" s="15" t="n"/>
      <c r="AE51" s="16" t="n"/>
      <c r="AF51" s="15" t="n"/>
      <c r="AG51" s="15" t="n"/>
      <c r="AH51" s="18" t="n"/>
      <c r="AI51" s="18" t="n"/>
      <c r="AJ51" s="19">
        <f>IFERROR(IF(A51="","",IF(T51="Canceled","Canceled",IF(T51="No-Show","No-Show",IF(OR(F51="",H51=""),"Review Dates",IF(AND(F51=TODAY(),U51&lt;&gt;"Checked In"),"Arriving Today",IF(AND(H51=TODAY(),V51&lt;&gt;"Checked Out"),"Departing Today",IF(AND(F51&lt;=TODAY(),H51&gt;TODAY(),U51="Checked In"),"In House",IF(F51&gt;TODAY(),"Upcoming",IF(V51="Checked Out","Completed","Past Arrival - Review"))))))))),"Review")</f>
        <v/>
      </c>
      <c r="AK51" s="19">
        <f>IFERROR(IF(A51="","",IF(T51="Canceled","Canceled Reservation",IF(AND(F51&lt;&gt;"",H51&lt;&gt;"",H51&lt;=F51),"Departure Date Error",IF(AND(F51&lt;=TODAY()+1,H51&gt;TODAY(),N51="",T51&lt;&gt;"Canceled",T51&lt;&gt;"No-Show"),"Room Not Assigned",IF(AND(F51=TODAY(),OR(W51="Dirty",W51="In Progress",W51="Out of Order",W51="Not Assigned"),T51&lt;&gt;"Canceled"),"Room Not Ready",IF(AND(Z51="Yes",AD51&lt;&gt;"Completed",T51&lt;&gt;"Canceled"),"Accessible Request to Confirm",IF(AND(R51&lt;&gt;"",R51&gt;=Dashboard!$E$5,T51&lt;&gt;"Canceled",T51&lt;&gt;"No-Show"),"High Balance",IF(AND(S51="",T51&lt;&gt;"Canceled",T51&lt;&gt;"No-Show"),"Payment Method Missing",IF(AND(AC51&lt;&gt;"",AD51&lt;&gt;"Completed",AD51&lt;&gt;"Not Applicable"),"Guest Request Open","Ready"))))))))),"Review")</f>
        <v/>
      </c>
      <c r="AL51" s="17" t="n"/>
      <c r="AM51" s="16" t="n"/>
    </row>
    <row r="52">
      <c r="A52" s="15" t="n"/>
      <c r="B52" s="15" t="n"/>
      <c r="C52" s="15" t="n"/>
      <c r="D52" s="15" t="n"/>
      <c r="E52" s="16" t="n"/>
      <c r="F52" s="17">
        <f>IF(A52="","",TODAY())</f>
        <v/>
      </c>
      <c r="G52" s="18" t="n"/>
      <c r="H52" s="17" t="n"/>
      <c r="I52" s="18" t="n"/>
      <c r="J52" s="19">
        <f>IFERROR(IF(OR(F52="",H52=""),"",MAX(0,H52-F52)),"")</f>
        <v/>
      </c>
      <c r="K52" s="15" t="n"/>
      <c r="L52" s="15" t="n"/>
      <c r="M52" s="15" t="n"/>
      <c r="N52" s="15" t="n"/>
      <c r="O52" s="15" t="n"/>
      <c r="P52" s="20" t="n"/>
      <c r="Q52" s="21">
        <f>IFERROR(IF(OR(J52="",P52=""),"",J52*P52),"")</f>
        <v/>
      </c>
      <c r="R52" s="20" t="n"/>
      <c r="S52" s="15" t="n"/>
      <c r="T52" s="15" t="n"/>
      <c r="U52" s="15" t="n"/>
      <c r="V52" s="15" t="n"/>
      <c r="W52" s="15" t="n"/>
      <c r="X52" s="15" t="n"/>
      <c r="Y52" s="15" t="n"/>
      <c r="Z52" s="15" t="n"/>
      <c r="AA52" s="15" t="n"/>
      <c r="AB52" s="15" t="n"/>
      <c r="AC52" s="16" t="n"/>
      <c r="AD52" s="15" t="n"/>
      <c r="AE52" s="16" t="n"/>
      <c r="AF52" s="15" t="n"/>
      <c r="AG52" s="15" t="n"/>
      <c r="AH52" s="18" t="n"/>
      <c r="AI52" s="18" t="n"/>
      <c r="AJ52" s="19">
        <f>IFERROR(IF(A52="","",IF(T52="Canceled","Canceled",IF(T52="No-Show","No-Show",IF(OR(F52="",H52=""),"Review Dates",IF(AND(F52=TODAY(),U52&lt;&gt;"Checked In"),"Arriving Today",IF(AND(H52=TODAY(),V52&lt;&gt;"Checked Out"),"Departing Today",IF(AND(F52&lt;=TODAY(),H52&gt;TODAY(),U52="Checked In"),"In House",IF(F52&gt;TODAY(),"Upcoming",IF(V52="Checked Out","Completed","Past Arrival - Review"))))))))),"Review")</f>
        <v/>
      </c>
      <c r="AK52" s="19">
        <f>IFERROR(IF(A52="","",IF(T52="Canceled","Canceled Reservation",IF(AND(F52&lt;&gt;"",H52&lt;&gt;"",H52&lt;=F52),"Departure Date Error",IF(AND(F52&lt;=TODAY()+1,H52&gt;TODAY(),N52="",T52&lt;&gt;"Canceled",T52&lt;&gt;"No-Show"),"Room Not Assigned",IF(AND(F52=TODAY(),OR(W52="Dirty",W52="In Progress",W52="Out of Order",W52="Not Assigned"),T52&lt;&gt;"Canceled"),"Room Not Ready",IF(AND(Z52="Yes",AD52&lt;&gt;"Completed",T52&lt;&gt;"Canceled"),"Accessible Request to Confirm",IF(AND(R52&lt;&gt;"",R52&gt;=Dashboard!$E$5,T52&lt;&gt;"Canceled",T52&lt;&gt;"No-Show"),"High Balance",IF(AND(S52="",T52&lt;&gt;"Canceled",T52&lt;&gt;"No-Show"),"Payment Method Missing",IF(AND(AC52&lt;&gt;"",AD52&lt;&gt;"Completed",AD52&lt;&gt;"Not Applicable"),"Guest Request Open","Ready"))))))))),"Review")</f>
        <v/>
      </c>
      <c r="AL52" s="17" t="n"/>
      <c r="AM52" s="16" t="n"/>
    </row>
    <row r="53">
      <c r="A53" s="15" t="n"/>
      <c r="B53" s="15" t="n"/>
      <c r="C53" s="15" t="n"/>
      <c r="D53" s="15" t="n"/>
      <c r="E53" s="16" t="n"/>
      <c r="F53" s="17">
        <f>IF(A53="","",TODAY())</f>
        <v/>
      </c>
      <c r="G53" s="18" t="n"/>
      <c r="H53" s="17" t="n"/>
      <c r="I53" s="18" t="n"/>
      <c r="J53" s="19">
        <f>IFERROR(IF(OR(F53="",H53=""),"",MAX(0,H53-F53)),"")</f>
        <v/>
      </c>
      <c r="K53" s="15" t="n"/>
      <c r="L53" s="15" t="n"/>
      <c r="M53" s="15" t="n"/>
      <c r="N53" s="15" t="n"/>
      <c r="O53" s="15" t="n"/>
      <c r="P53" s="20" t="n"/>
      <c r="Q53" s="21">
        <f>IFERROR(IF(OR(J53="",P53=""),"",J53*P53),"")</f>
        <v/>
      </c>
      <c r="R53" s="20" t="n"/>
      <c r="S53" s="15" t="n"/>
      <c r="T53" s="15" t="n"/>
      <c r="U53" s="15" t="n"/>
      <c r="V53" s="15" t="n"/>
      <c r="W53" s="15" t="n"/>
      <c r="X53" s="15" t="n"/>
      <c r="Y53" s="15" t="n"/>
      <c r="Z53" s="15" t="n"/>
      <c r="AA53" s="15" t="n"/>
      <c r="AB53" s="15" t="n"/>
      <c r="AC53" s="16" t="n"/>
      <c r="AD53" s="15" t="n"/>
      <c r="AE53" s="16" t="n"/>
      <c r="AF53" s="15" t="n"/>
      <c r="AG53" s="15" t="n"/>
      <c r="AH53" s="18" t="n"/>
      <c r="AI53" s="18" t="n"/>
      <c r="AJ53" s="19">
        <f>IFERROR(IF(A53="","",IF(T53="Canceled","Canceled",IF(T53="No-Show","No-Show",IF(OR(F53="",H53=""),"Review Dates",IF(AND(F53=TODAY(),U53&lt;&gt;"Checked In"),"Arriving Today",IF(AND(H53=TODAY(),V53&lt;&gt;"Checked Out"),"Departing Today",IF(AND(F53&lt;=TODAY(),H53&gt;TODAY(),U53="Checked In"),"In House",IF(F53&gt;TODAY(),"Upcoming",IF(V53="Checked Out","Completed","Past Arrival - Review"))))))))),"Review")</f>
        <v/>
      </c>
      <c r="AK53" s="19">
        <f>IFERROR(IF(A53="","",IF(T53="Canceled","Canceled Reservation",IF(AND(F53&lt;&gt;"",H53&lt;&gt;"",H53&lt;=F53),"Departure Date Error",IF(AND(F53&lt;=TODAY()+1,H53&gt;TODAY(),N53="",T53&lt;&gt;"Canceled",T53&lt;&gt;"No-Show"),"Room Not Assigned",IF(AND(F53=TODAY(),OR(W53="Dirty",W53="In Progress",W53="Out of Order",W53="Not Assigned"),T53&lt;&gt;"Canceled"),"Room Not Ready",IF(AND(Z53="Yes",AD53&lt;&gt;"Completed",T53&lt;&gt;"Canceled"),"Accessible Request to Confirm",IF(AND(R53&lt;&gt;"",R53&gt;=Dashboard!$E$5,T53&lt;&gt;"Canceled",T53&lt;&gt;"No-Show"),"High Balance",IF(AND(S53="",T53&lt;&gt;"Canceled",T53&lt;&gt;"No-Show"),"Payment Method Missing",IF(AND(AC53&lt;&gt;"",AD53&lt;&gt;"Completed",AD53&lt;&gt;"Not Applicable"),"Guest Request Open","Ready"))))))))),"Review")</f>
        <v/>
      </c>
      <c r="AL53" s="17" t="n"/>
      <c r="AM53" s="16" t="n"/>
    </row>
    <row r="54">
      <c r="A54" s="15" t="n"/>
      <c r="B54" s="15" t="n"/>
      <c r="C54" s="15" t="n"/>
      <c r="D54" s="15" t="n"/>
      <c r="E54" s="16" t="n"/>
      <c r="F54" s="17">
        <f>IF(A54="","",TODAY())</f>
        <v/>
      </c>
      <c r="G54" s="18" t="n"/>
      <c r="H54" s="17" t="n"/>
      <c r="I54" s="18" t="n"/>
      <c r="J54" s="19">
        <f>IFERROR(IF(OR(F54="",H54=""),"",MAX(0,H54-F54)),"")</f>
        <v/>
      </c>
      <c r="K54" s="15" t="n"/>
      <c r="L54" s="15" t="n"/>
      <c r="M54" s="15" t="n"/>
      <c r="N54" s="15" t="n"/>
      <c r="O54" s="15" t="n"/>
      <c r="P54" s="20" t="n"/>
      <c r="Q54" s="21">
        <f>IFERROR(IF(OR(J54="",P54=""),"",J54*P54),"")</f>
        <v/>
      </c>
      <c r="R54" s="20" t="n"/>
      <c r="S54" s="15" t="n"/>
      <c r="T54" s="15" t="n"/>
      <c r="U54" s="15" t="n"/>
      <c r="V54" s="15" t="n"/>
      <c r="W54" s="15" t="n"/>
      <c r="X54" s="15" t="n"/>
      <c r="Y54" s="15" t="n"/>
      <c r="Z54" s="15" t="n"/>
      <c r="AA54" s="15" t="n"/>
      <c r="AB54" s="15" t="n"/>
      <c r="AC54" s="16" t="n"/>
      <c r="AD54" s="15" t="n"/>
      <c r="AE54" s="16" t="n"/>
      <c r="AF54" s="15" t="n"/>
      <c r="AG54" s="15" t="n"/>
      <c r="AH54" s="18" t="n"/>
      <c r="AI54" s="18" t="n"/>
      <c r="AJ54" s="19">
        <f>IFERROR(IF(A54="","",IF(T54="Canceled","Canceled",IF(T54="No-Show","No-Show",IF(OR(F54="",H54=""),"Review Dates",IF(AND(F54=TODAY(),U54&lt;&gt;"Checked In"),"Arriving Today",IF(AND(H54=TODAY(),V54&lt;&gt;"Checked Out"),"Departing Today",IF(AND(F54&lt;=TODAY(),H54&gt;TODAY(),U54="Checked In"),"In House",IF(F54&gt;TODAY(),"Upcoming",IF(V54="Checked Out","Completed","Past Arrival - Review"))))))))),"Review")</f>
        <v/>
      </c>
      <c r="AK54" s="19">
        <f>IFERROR(IF(A54="","",IF(T54="Canceled","Canceled Reservation",IF(AND(F54&lt;&gt;"",H54&lt;&gt;"",H54&lt;=F54),"Departure Date Error",IF(AND(F54&lt;=TODAY()+1,H54&gt;TODAY(),N54="",T54&lt;&gt;"Canceled",T54&lt;&gt;"No-Show"),"Room Not Assigned",IF(AND(F54=TODAY(),OR(W54="Dirty",W54="In Progress",W54="Out of Order",W54="Not Assigned"),T54&lt;&gt;"Canceled"),"Room Not Ready",IF(AND(Z54="Yes",AD54&lt;&gt;"Completed",T54&lt;&gt;"Canceled"),"Accessible Request to Confirm",IF(AND(R54&lt;&gt;"",R54&gt;=Dashboard!$E$5,T54&lt;&gt;"Canceled",T54&lt;&gt;"No-Show"),"High Balance",IF(AND(S54="",T54&lt;&gt;"Canceled",T54&lt;&gt;"No-Show"),"Payment Method Missing",IF(AND(AC54&lt;&gt;"",AD54&lt;&gt;"Completed",AD54&lt;&gt;"Not Applicable"),"Guest Request Open","Ready"))))))))),"Review")</f>
        <v/>
      </c>
      <c r="AL54" s="17" t="n"/>
      <c r="AM54" s="16" t="n"/>
    </row>
    <row r="55">
      <c r="A55" s="15" t="n"/>
      <c r="B55" s="15" t="n"/>
      <c r="C55" s="15" t="n"/>
      <c r="D55" s="15" t="n"/>
      <c r="E55" s="16" t="n"/>
      <c r="F55" s="17">
        <f>IF(A55="","",TODAY())</f>
        <v/>
      </c>
      <c r="G55" s="18" t="n"/>
      <c r="H55" s="17" t="n"/>
      <c r="I55" s="18" t="n"/>
      <c r="J55" s="19">
        <f>IFERROR(IF(OR(F55="",H55=""),"",MAX(0,H55-F55)),"")</f>
        <v/>
      </c>
      <c r="K55" s="15" t="n"/>
      <c r="L55" s="15" t="n"/>
      <c r="M55" s="15" t="n"/>
      <c r="N55" s="15" t="n"/>
      <c r="O55" s="15" t="n"/>
      <c r="P55" s="20" t="n"/>
      <c r="Q55" s="21">
        <f>IFERROR(IF(OR(J55="",P55=""),"",J55*P55),"")</f>
        <v/>
      </c>
      <c r="R55" s="20" t="n"/>
      <c r="S55" s="15" t="n"/>
      <c r="T55" s="15" t="n"/>
      <c r="U55" s="15" t="n"/>
      <c r="V55" s="15" t="n"/>
      <c r="W55" s="15" t="n"/>
      <c r="X55" s="15" t="n"/>
      <c r="Y55" s="15" t="n"/>
      <c r="Z55" s="15" t="n"/>
      <c r="AA55" s="15" t="n"/>
      <c r="AB55" s="15" t="n"/>
      <c r="AC55" s="16" t="n"/>
      <c r="AD55" s="15" t="n"/>
      <c r="AE55" s="16" t="n"/>
      <c r="AF55" s="15" t="n"/>
      <c r="AG55" s="15" t="n"/>
      <c r="AH55" s="18" t="n"/>
      <c r="AI55" s="18" t="n"/>
      <c r="AJ55" s="19">
        <f>IFERROR(IF(A55="","",IF(T55="Canceled","Canceled",IF(T55="No-Show","No-Show",IF(OR(F55="",H55=""),"Review Dates",IF(AND(F55=TODAY(),U55&lt;&gt;"Checked In"),"Arriving Today",IF(AND(H55=TODAY(),V55&lt;&gt;"Checked Out"),"Departing Today",IF(AND(F55&lt;=TODAY(),H55&gt;TODAY(),U55="Checked In"),"In House",IF(F55&gt;TODAY(),"Upcoming",IF(V55="Checked Out","Completed","Past Arrival - Review"))))))))),"Review")</f>
        <v/>
      </c>
      <c r="AK55" s="19">
        <f>IFERROR(IF(A55="","",IF(T55="Canceled","Canceled Reservation",IF(AND(F55&lt;&gt;"",H55&lt;&gt;"",H55&lt;=F55),"Departure Date Error",IF(AND(F55&lt;=TODAY()+1,H55&gt;TODAY(),N55="",T55&lt;&gt;"Canceled",T55&lt;&gt;"No-Show"),"Room Not Assigned",IF(AND(F55=TODAY(),OR(W55="Dirty",W55="In Progress",W55="Out of Order",W55="Not Assigned"),T55&lt;&gt;"Canceled"),"Room Not Ready",IF(AND(Z55="Yes",AD55&lt;&gt;"Completed",T55&lt;&gt;"Canceled"),"Accessible Request to Confirm",IF(AND(R55&lt;&gt;"",R55&gt;=Dashboard!$E$5,T55&lt;&gt;"Canceled",T55&lt;&gt;"No-Show"),"High Balance",IF(AND(S55="",T55&lt;&gt;"Canceled",T55&lt;&gt;"No-Show"),"Payment Method Missing",IF(AND(AC55&lt;&gt;"",AD55&lt;&gt;"Completed",AD55&lt;&gt;"Not Applicable"),"Guest Request Open","Ready"))))))))),"Review")</f>
        <v/>
      </c>
      <c r="AL55" s="17" t="n"/>
      <c r="AM55" s="16" t="n"/>
    </row>
    <row r="56">
      <c r="A56" s="15" t="n"/>
      <c r="B56" s="15" t="n"/>
      <c r="C56" s="15" t="n"/>
      <c r="D56" s="15" t="n"/>
      <c r="E56" s="16" t="n"/>
      <c r="F56" s="17">
        <f>IF(A56="","",TODAY())</f>
        <v/>
      </c>
      <c r="G56" s="18" t="n"/>
      <c r="H56" s="17" t="n"/>
      <c r="I56" s="18" t="n"/>
      <c r="J56" s="19">
        <f>IFERROR(IF(OR(F56="",H56=""),"",MAX(0,H56-F56)),"")</f>
        <v/>
      </c>
      <c r="K56" s="15" t="n"/>
      <c r="L56" s="15" t="n"/>
      <c r="M56" s="15" t="n"/>
      <c r="N56" s="15" t="n"/>
      <c r="O56" s="15" t="n"/>
      <c r="P56" s="20" t="n"/>
      <c r="Q56" s="21">
        <f>IFERROR(IF(OR(J56="",P56=""),"",J56*P56),"")</f>
        <v/>
      </c>
      <c r="R56" s="20" t="n"/>
      <c r="S56" s="15" t="n"/>
      <c r="T56" s="15" t="n"/>
      <c r="U56" s="15" t="n"/>
      <c r="V56" s="15" t="n"/>
      <c r="W56" s="15" t="n"/>
      <c r="X56" s="15" t="n"/>
      <c r="Y56" s="15" t="n"/>
      <c r="Z56" s="15" t="n"/>
      <c r="AA56" s="15" t="n"/>
      <c r="AB56" s="15" t="n"/>
      <c r="AC56" s="16" t="n"/>
      <c r="AD56" s="15" t="n"/>
      <c r="AE56" s="16" t="n"/>
      <c r="AF56" s="15" t="n"/>
      <c r="AG56" s="15" t="n"/>
      <c r="AH56" s="18" t="n"/>
      <c r="AI56" s="18" t="n"/>
      <c r="AJ56" s="19">
        <f>IFERROR(IF(A56="","",IF(T56="Canceled","Canceled",IF(T56="No-Show","No-Show",IF(OR(F56="",H56=""),"Review Dates",IF(AND(F56=TODAY(),U56&lt;&gt;"Checked In"),"Arriving Today",IF(AND(H56=TODAY(),V56&lt;&gt;"Checked Out"),"Departing Today",IF(AND(F56&lt;=TODAY(),H56&gt;TODAY(),U56="Checked In"),"In House",IF(F56&gt;TODAY(),"Upcoming",IF(V56="Checked Out","Completed","Past Arrival - Review"))))))))),"Review")</f>
        <v/>
      </c>
      <c r="AK56" s="19">
        <f>IFERROR(IF(A56="","",IF(T56="Canceled","Canceled Reservation",IF(AND(F56&lt;&gt;"",H56&lt;&gt;"",H56&lt;=F56),"Departure Date Error",IF(AND(F56&lt;=TODAY()+1,H56&gt;TODAY(),N56="",T56&lt;&gt;"Canceled",T56&lt;&gt;"No-Show"),"Room Not Assigned",IF(AND(F56=TODAY(),OR(W56="Dirty",W56="In Progress",W56="Out of Order",W56="Not Assigned"),T56&lt;&gt;"Canceled"),"Room Not Ready",IF(AND(Z56="Yes",AD56&lt;&gt;"Completed",T56&lt;&gt;"Canceled"),"Accessible Request to Confirm",IF(AND(R56&lt;&gt;"",R56&gt;=Dashboard!$E$5,T56&lt;&gt;"Canceled",T56&lt;&gt;"No-Show"),"High Balance",IF(AND(S56="",T56&lt;&gt;"Canceled",T56&lt;&gt;"No-Show"),"Payment Method Missing",IF(AND(AC56&lt;&gt;"",AD56&lt;&gt;"Completed",AD56&lt;&gt;"Not Applicable"),"Guest Request Open","Ready"))))))))),"Review")</f>
        <v/>
      </c>
      <c r="AL56" s="17" t="n"/>
      <c r="AM56" s="16" t="n"/>
    </row>
    <row r="57">
      <c r="A57" s="15" t="n"/>
      <c r="B57" s="15" t="n"/>
      <c r="C57" s="15" t="n"/>
      <c r="D57" s="15" t="n"/>
      <c r="E57" s="16" t="n"/>
      <c r="F57" s="17">
        <f>IF(A57="","",TODAY())</f>
        <v/>
      </c>
      <c r="G57" s="18" t="n"/>
      <c r="H57" s="17" t="n"/>
      <c r="I57" s="18" t="n"/>
      <c r="J57" s="19">
        <f>IFERROR(IF(OR(F57="",H57=""),"",MAX(0,H57-F57)),"")</f>
        <v/>
      </c>
      <c r="K57" s="15" t="n"/>
      <c r="L57" s="15" t="n"/>
      <c r="M57" s="15" t="n"/>
      <c r="N57" s="15" t="n"/>
      <c r="O57" s="15" t="n"/>
      <c r="P57" s="20" t="n"/>
      <c r="Q57" s="21">
        <f>IFERROR(IF(OR(J57="",P57=""),"",J57*P57),"")</f>
        <v/>
      </c>
      <c r="R57" s="20" t="n"/>
      <c r="S57" s="15" t="n"/>
      <c r="T57" s="15" t="n"/>
      <c r="U57" s="15" t="n"/>
      <c r="V57" s="15" t="n"/>
      <c r="W57" s="15" t="n"/>
      <c r="X57" s="15" t="n"/>
      <c r="Y57" s="15" t="n"/>
      <c r="Z57" s="15" t="n"/>
      <c r="AA57" s="15" t="n"/>
      <c r="AB57" s="15" t="n"/>
      <c r="AC57" s="16" t="n"/>
      <c r="AD57" s="15" t="n"/>
      <c r="AE57" s="16" t="n"/>
      <c r="AF57" s="15" t="n"/>
      <c r="AG57" s="15" t="n"/>
      <c r="AH57" s="18" t="n"/>
      <c r="AI57" s="18" t="n"/>
      <c r="AJ57" s="19">
        <f>IFERROR(IF(A57="","",IF(T57="Canceled","Canceled",IF(T57="No-Show","No-Show",IF(OR(F57="",H57=""),"Review Dates",IF(AND(F57=TODAY(),U57&lt;&gt;"Checked In"),"Arriving Today",IF(AND(H57=TODAY(),V57&lt;&gt;"Checked Out"),"Departing Today",IF(AND(F57&lt;=TODAY(),H57&gt;TODAY(),U57="Checked In"),"In House",IF(F57&gt;TODAY(),"Upcoming",IF(V57="Checked Out","Completed","Past Arrival - Review"))))))))),"Review")</f>
        <v/>
      </c>
      <c r="AK57" s="19">
        <f>IFERROR(IF(A57="","",IF(T57="Canceled","Canceled Reservation",IF(AND(F57&lt;&gt;"",H57&lt;&gt;"",H57&lt;=F57),"Departure Date Error",IF(AND(F57&lt;=TODAY()+1,H57&gt;TODAY(),N57="",T57&lt;&gt;"Canceled",T57&lt;&gt;"No-Show"),"Room Not Assigned",IF(AND(F57=TODAY(),OR(W57="Dirty",W57="In Progress",W57="Out of Order",W57="Not Assigned"),T57&lt;&gt;"Canceled"),"Room Not Ready",IF(AND(Z57="Yes",AD57&lt;&gt;"Completed",T57&lt;&gt;"Canceled"),"Accessible Request to Confirm",IF(AND(R57&lt;&gt;"",R57&gt;=Dashboard!$E$5,T57&lt;&gt;"Canceled",T57&lt;&gt;"No-Show"),"High Balance",IF(AND(S57="",T57&lt;&gt;"Canceled",T57&lt;&gt;"No-Show"),"Payment Method Missing",IF(AND(AC57&lt;&gt;"",AD57&lt;&gt;"Completed",AD57&lt;&gt;"Not Applicable"),"Guest Request Open","Ready"))))))))),"Review")</f>
        <v/>
      </c>
      <c r="AL57" s="17" t="n"/>
      <c r="AM57" s="16" t="n"/>
    </row>
    <row r="58">
      <c r="A58" s="15" t="n"/>
      <c r="B58" s="15" t="n"/>
      <c r="C58" s="15" t="n"/>
      <c r="D58" s="15" t="n"/>
      <c r="E58" s="16" t="n"/>
      <c r="F58" s="17">
        <f>IF(A58="","",TODAY())</f>
        <v/>
      </c>
      <c r="G58" s="18" t="n"/>
      <c r="H58" s="17" t="n"/>
      <c r="I58" s="18" t="n"/>
      <c r="J58" s="19">
        <f>IFERROR(IF(OR(F58="",H58=""),"",MAX(0,H58-F58)),"")</f>
        <v/>
      </c>
      <c r="K58" s="15" t="n"/>
      <c r="L58" s="15" t="n"/>
      <c r="M58" s="15" t="n"/>
      <c r="N58" s="15" t="n"/>
      <c r="O58" s="15" t="n"/>
      <c r="P58" s="20" t="n"/>
      <c r="Q58" s="21">
        <f>IFERROR(IF(OR(J58="",P58=""),"",J58*P58),"")</f>
        <v/>
      </c>
      <c r="R58" s="20" t="n"/>
      <c r="S58" s="15" t="n"/>
      <c r="T58" s="15" t="n"/>
      <c r="U58" s="15" t="n"/>
      <c r="V58" s="15" t="n"/>
      <c r="W58" s="15" t="n"/>
      <c r="X58" s="15" t="n"/>
      <c r="Y58" s="15" t="n"/>
      <c r="Z58" s="15" t="n"/>
      <c r="AA58" s="15" t="n"/>
      <c r="AB58" s="15" t="n"/>
      <c r="AC58" s="16" t="n"/>
      <c r="AD58" s="15" t="n"/>
      <c r="AE58" s="16" t="n"/>
      <c r="AF58" s="15" t="n"/>
      <c r="AG58" s="15" t="n"/>
      <c r="AH58" s="18" t="n"/>
      <c r="AI58" s="18" t="n"/>
      <c r="AJ58" s="19">
        <f>IFERROR(IF(A58="","",IF(T58="Canceled","Canceled",IF(T58="No-Show","No-Show",IF(OR(F58="",H58=""),"Review Dates",IF(AND(F58=TODAY(),U58&lt;&gt;"Checked In"),"Arriving Today",IF(AND(H58=TODAY(),V58&lt;&gt;"Checked Out"),"Departing Today",IF(AND(F58&lt;=TODAY(),H58&gt;TODAY(),U58="Checked In"),"In House",IF(F58&gt;TODAY(),"Upcoming",IF(V58="Checked Out","Completed","Past Arrival - Review"))))))))),"Review")</f>
        <v/>
      </c>
      <c r="AK58" s="19">
        <f>IFERROR(IF(A58="","",IF(T58="Canceled","Canceled Reservation",IF(AND(F58&lt;&gt;"",H58&lt;&gt;"",H58&lt;=F58),"Departure Date Error",IF(AND(F58&lt;=TODAY()+1,H58&gt;TODAY(),N58="",T58&lt;&gt;"Canceled",T58&lt;&gt;"No-Show"),"Room Not Assigned",IF(AND(F58=TODAY(),OR(W58="Dirty",W58="In Progress",W58="Out of Order",W58="Not Assigned"),T58&lt;&gt;"Canceled"),"Room Not Ready",IF(AND(Z58="Yes",AD58&lt;&gt;"Completed",T58&lt;&gt;"Canceled"),"Accessible Request to Confirm",IF(AND(R58&lt;&gt;"",R58&gt;=Dashboard!$E$5,T58&lt;&gt;"Canceled",T58&lt;&gt;"No-Show"),"High Balance",IF(AND(S58="",T58&lt;&gt;"Canceled",T58&lt;&gt;"No-Show"),"Payment Method Missing",IF(AND(AC58&lt;&gt;"",AD58&lt;&gt;"Completed",AD58&lt;&gt;"Not Applicable"),"Guest Request Open","Ready"))))))))),"Review")</f>
        <v/>
      </c>
      <c r="AL58" s="17" t="n"/>
      <c r="AM58" s="16" t="n"/>
    </row>
    <row r="59">
      <c r="A59" s="15" t="n"/>
      <c r="B59" s="15" t="n"/>
      <c r="C59" s="15" t="n"/>
      <c r="D59" s="15" t="n"/>
      <c r="E59" s="16" t="n"/>
      <c r="F59" s="17">
        <f>IF(A59="","",TODAY())</f>
        <v/>
      </c>
      <c r="G59" s="18" t="n"/>
      <c r="H59" s="17" t="n"/>
      <c r="I59" s="18" t="n"/>
      <c r="J59" s="19">
        <f>IFERROR(IF(OR(F59="",H59=""),"",MAX(0,H59-F59)),"")</f>
        <v/>
      </c>
      <c r="K59" s="15" t="n"/>
      <c r="L59" s="15" t="n"/>
      <c r="M59" s="15" t="n"/>
      <c r="N59" s="15" t="n"/>
      <c r="O59" s="15" t="n"/>
      <c r="P59" s="20" t="n"/>
      <c r="Q59" s="21">
        <f>IFERROR(IF(OR(J59="",P59=""),"",J59*P59),"")</f>
        <v/>
      </c>
      <c r="R59" s="20" t="n"/>
      <c r="S59" s="15" t="n"/>
      <c r="T59" s="15" t="n"/>
      <c r="U59" s="15" t="n"/>
      <c r="V59" s="15" t="n"/>
      <c r="W59" s="15" t="n"/>
      <c r="X59" s="15" t="n"/>
      <c r="Y59" s="15" t="n"/>
      <c r="Z59" s="15" t="n"/>
      <c r="AA59" s="15" t="n"/>
      <c r="AB59" s="15" t="n"/>
      <c r="AC59" s="16" t="n"/>
      <c r="AD59" s="15" t="n"/>
      <c r="AE59" s="16" t="n"/>
      <c r="AF59" s="15" t="n"/>
      <c r="AG59" s="15" t="n"/>
      <c r="AH59" s="18" t="n"/>
      <c r="AI59" s="18" t="n"/>
      <c r="AJ59" s="19">
        <f>IFERROR(IF(A59="","",IF(T59="Canceled","Canceled",IF(T59="No-Show","No-Show",IF(OR(F59="",H59=""),"Review Dates",IF(AND(F59=TODAY(),U59&lt;&gt;"Checked In"),"Arriving Today",IF(AND(H59=TODAY(),V59&lt;&gt;"Checked Out"),"Departing Today",IF(AND(F59&lt;=TODAY(),H59&gt;TODAY(),U59="Checked In"),"In House",IF(F59&gt;TODAY(),"Upcoming",IF(V59="Checked Out","Completed","Past Arrival - Review"))))))))),"Review")</f>
        <v/>
      </c>
      <c r="AK59" s="19">
        <f>IFERROR(IF(A59="","",IF(T59="Canceled","Canceled Reservation",IF(AND(F59&lt;&gt;"",H59&lt;&gt;"",H59&lt;=F59),"Departure Date Error",IF(AND(F59&lt;=TODAY()+1,H59&gt;TODAY(),N59="",T59&lt;&gt;"Canceled",T59&lt;&gt;"No-Show"),"Room Not Assigned",IF(AND(F59=TODAY(),OR(W59="Dirty",W59="In Progress",W59="Out of Order",W59="Not Assigned"),T59&lt;&gt;"Canceled"),"Room Not Ready",IF(AND(Z59="Yes",AD59&lt;&gt;"Completed",T59&lt;&gt;"Canceled"),"Accessible Request to Confirm",IF(AND(R59&lt;&gt;"",R59&gt;=Dashboard!$E$5,T59&lt;&gt;"Canceled",T59&lt;&gt;"No-Show"),"High Balance",IF(AND(S59="",T59&lt;&gt;"Canceled",T59&lt;&gt;"No-Show"),"Payment Method Missing",IF(AND(AC59&lt;&gt;"",AD59&lt;&gt;"Completed",AD59&lt;&gt;"Not Applicable"),"Guest Request Open","Ready"))))))))),"Review")</f>
        <v/>
      </c>
      <c r="AL59" s="17" t="n"/>
      <c r="AM59" s="16" t="n"/>
    </row>
    <row r="60">
      <c r="A60" s="15" t="n"/>
      <c r="B60" s="15" t="n"/>
      <c r="C60" s="15" t="n"/>
      <c r="D60" s="15" t="n"/>
      <c r="E60" s="16" t="n"/>
      <c r="F60" s="17">
        <f>IF(A60="","",TODAY())</f>
        <v/>
      </c>
      <c r="G60" s="18" t="n"/>
      <c r="H60" s="17" t="n"/>
      <c r="I60" s="18" t="n"/>
      <c r="J60" s="19">
        <f>IFERROR(IF(OR(F60="",H60=""),"",MAX(0,H60-F60)),"")</f>
        <v/>
      </c>
      <c r="K60" s="15" t="n"/>
      <c r="L60" s="15" t="n"/>
      <c r="M60" s="15" t="n"/>
      <c r="N60" s="15" t="n"/>
      <c r="O60" s="15" t="n"/>
      <c r="P60" s="20" t="n"/>
      <c r="Q60" s="21">
        <f>IFERROR(IF(OR(J60="",P60=""),"",J60*P60),"")</f>
        <v/>
      </c>
      <c r="R60" s="20" t="n"/>
      <c r="S60" s="15" t="n"/>
      <c r="T60" s="15" t="n"/>
      <c r="U60" s="15" t="n"/>
      <c r="V60" s="15" t="n"/>
      <c r="W60" s="15" t="n"/>
      <c r="X60" s="15" t="n"/>
      <c r="Y60" s="15" t="n"/>
      <c r="Z60" s="15" t="n"/>
      <c r="AA60" s="15" t="n"/>
      <c r="AB60" s="15" t="n"/>
      <c r="AC60" s="16" t="n"/>
      <c r="AD60" s="15" t="n"/>
      <c r="AE60" s="16" t="n"/>
      <c r="AF60" s="15" t="n"/>
      <c r="AG60" s="15" t="n"/>
      <c r="AH60" s="18" t="n"/>
      <c r="AI60" s="18" t="n"/>
      <c r="AJ60" s="19">
        <f>IFERROR(IF(A60="","",IF(T60="Canceled","Canceled",IF(T60="No-Show","No-Show",IF(OR(F60="",H60=""),"Review Dates",IF(AND(F60=TODAY(),U60&lt;&gt;"Checked In"),"Arriving Today",IF(AND(H60=TODAY(),V60&lt;&gt;"Checked Out"),"Departing Today",IF(AND(F60&lt;=TODAY(),H60&gt;TODAY(),U60="Checked In"),"In House",IF(F60&gt;TODAY(),"Upcoming",IF(V60="Checked Out","Completed","Past Arrival - Review"))))))))),"Review")</f>
        <v/>
      </c>
      <c r="AK60" s="19">
        <f>IFERROR(IF(A60="","",IF(T60="Canceled","Canceled Reservation",IF(AND(F60&lt;&gt;"",H60&lt;&gt;"",H60&lt;=F60),"Departure Date Error",IF(AND(F60&lt;=TODAY()+1,H60&gt;TODAY(),N60="",T60&lt;&gt;"Canceled",T60&lt;&gt;"No-Show"),"Room Not Assigned",IF(AND(F60=TODAY(),OR(W60="Dirty",W60="In Progress",W60="Out of Order",W60="Not Assigned"),T60&lt;&gt;"Canceled"),"Room Not Ready",IF(AND(Z60="Yes",AD60&lt;&gt;"Completed",T60&lt;&gt;"Canceled"),"Accessible Request to Confirm",IF(AND(R60&lt;&gt;"",R60&gt;=Dashboard!$E$5,T60&lt;&gt;"Canceled",T60&lt;&gt;"No-Show"),"High Balance",IF(AND(S60="",T60&lt;&gt;"Canceled",T60&lt;&gt;"No-Show"),"Payment Method Missing",IF(AND(AC60&lt;&gt;"",AD60&lt;&gt;"Completed",AD60&lt;&gt;"Not Applicable"),"Guest Request Open","Ready"))))))))),"Review")</f>
        <v/>
      </c>
      <c r="AL60" s="17" t="n"/>
      <c r="AM60" s="16" t="n"/>
    </row>
    <row r="61">
      <c r="A61" s="15" t="n"/>
      <c r="B61" s="15" t="n"/>
      <c r="C61" s="15" t="n"/>
      <c r="D61" s="15" t="n"/>
      <c r="E61" s="16" t="n"/>
      <c r="F61" s="17">
        <f>IF(A61="","",TODAY())</f>
        <v/>
      </c>
      <c r="G61" s="18" t="n"/>
      <c r="H61" s="17" t="n"/>
      <c r="I61" s="18" t="n"/>
      <c r="J61" s="19">
        <f>IFERROR(IF(OR(F61="",H61=""),"",MAX(0,H61-F61)),"")</f>
        <v/>
      </c>
      <c r="K61" s="15" t="n"/>
      <c r="L61" s="15" t="n"/>
      <c r="M61" s="15" t="n"/>
      <c r="N61" s="15" t="n"/>
      <c r="O61" s="15" t="n"/>
      <c r="P61" s="20" t="n"/>
      <c r="Q61" s="21">
        <f>IFERROR(IF(OR(J61="",P61=""),"",J61*P61),"")</f>
        <v/>
      </c>
      <c r="R61" s="20" t="n"/>
      <c r="S61" s="15" t="n"/>
      <c r="T61" s="15" t="n"/>
      <c r="U61" s="15" t="n"/>
      <c r="V61" s="15" t="n"/>
      <c r="W61" s="15" t="n"/>
      <c r="X61" s="15" t="n"/>
      <c r="Y61" s="15" t="n"/>
      <c r="Z61" s="15" t="n"/>
      <c r="AA61" s="15" t="n"/>
      <c r="AB61" s="15" t="n"/>
      <c r="AC61" s="16" t="n"/>
      <c r="AD61" s="15" t="n"/>
      <c r="AE61" s="16" t="n"/>
      <c r="AF61" s="15" t="n"/>
      <c r="AG61" s="15" t="n"/>
      <c r="AH61" s="18" t="n"/>
      <c r="AI61" s="18" t="n"/>
      <c r="AJ61" s="19">
        <f>IFERROR(IF(A61="","",IF(T61="Canceled","Canceled",IF(T61="No-Show","No-Show",IF(OR(F61="",H61=""),"Review Dates",IF(AND(F61=TODAY(),U61&lt;&gt;"Checked In"),"Arriving Today",IF(AND(H61=TODAY(),V61&lt;&gt;"Checked Out"),"Departing Today",IF(AND(F61&lt;=TODAY(),H61&gt;TODAY(),U61="Checked In"),"In House",IF(F61&gt;TODAY(),"Upcoming",IF(V61="Checked Out","Completed","Past Arrival - Review"))))))))),"Review")</f>
        <v/>
      </c>
      <c r="AK61" s="19">
        <f>IFERROR(IF(A61="","",IF(T61="Canceled","Canceled Reservation",IF(AND(F61&lt;&gt;"",H61&lt;&gt;"",H61&lt;=F61),"Departure Date Error",IF(AND(F61&lt;=TODAY()+1,H61&gt;TODAY(),N61="",T61&lt;&gt;"Canceled",T61&lt;&gt;"No-Show"),"Room Not Assigned",IF(AND(F61=TODAY(),OR(W61="Dirty",W61="In Progress",W61="Out of Order",W61="Not Assigned"),T61&lt;&gt;"Canceled"),"Room Not Ready",IF(AND(Z61="Yes",AD61&lt;&gt;"Completed",T61&lt;&gt;"Canceled"),"Accessible Request to Confirm",IF(AND(R61&lt;&gt;"",R61&gt;=Dashboard!$E$5,T61&lt;&gt;"Canceled",T61&lt;&gt;"No-Show"),"High Balance",IF(AND(S61="",T61&lt;&gt;"Canceled",T61&lt;&gt;"No-Show"),"Payment Method Missing",IF(AND(AC61&lt;&gt;"",AD61&lt;&gt;"Completed",AD61&lt;&gt;"Not Applicable"),"Guest Request Open","Ready"))))))))),"Review")</f>
        <v/>
      </c>
      <c r="AL61" s="17" t="n"/>
      <c r="AM61" s="16" t="n"/>
    </row>
    <row r="62">
      <c r="A62" s="15" t="n"/>
      <c r="B62" s="15" t="n"/>
      <c r="C62" s="15" t="n"/>
      <c r="D62" s="15" t="n"/>
      <c r="E62" s="16" t="n"/>
      <c r="F62" s="17">
        <f>IF(A62="","",TODAY())</f>
        <v/>
      </c>
      <c r="G62" s="18" t="n"/>
      <c r="H62" s="17" t="n"/>
      <c r="I62" s="18" t="n"/>
      <c r="J62" s="19">
        <f>IFERROR(IF(OR(F62="",H62=""),"",MAX(0,H62-F62)),"")</f>
        <v/>
      </c>
      <c r="K62" s="15" t="n"/>
      <c r="L62" s="15" t="n"/>
      <c r="M62" s="15" t="n"/>
      <c r="N62" s="15" t="n"/>
      <c r="O62" s="15" t="n"/>
      <c r="P62" s="20" t="n"/>
      <c r="Q62" s="21">
        <f>IFERROR(IF(OR(J62="",P62=""),"",J62*P62),"")</f>
        <v/>
      </c>
      <c r="R62" s="20" t="n"/>
      <c r="S62" s="15" t="n"/>
      <c r="T62" s="15" t="n"/>
      <c r="U62" s="15" t="n"/>
      <c r="V62" s="15" t="n"/>
      <c r="W62" s="15" t="n"/>
      <c r="X62" s="15" t="n"/>
      <c r="Y62" s="15" t="n"/>
      <c r="Z62" s="15" t="n"/>
      <c r="AA62" s="15" t="n"/>
      <c r="AB62" s="15" t="n"/>
      <c r="AC62" s="16" t="n"/>
      <c r="AD62" s="15" t="n"/>
      <c r="AE62" s="16" t="n"/>
      <c r="AF62" s="15" t="n"/>
      <c r="AG62" s="15" t="n"/>
      <c r="AH62" s="18" t="n"/>
      <c r="AI62" s="18" t="n"/>
      <c r="AJ62" s="19">
        <f>IFERROR(IF(A62="","",IF(T62="Canceled","Canceled",IF(T62="No-Show","No-Show",IF(OR(F62="",H62=""),"Review Dates",IF(AND(F62=TODAY(),U62&lt;&gt;"Checked In"),"Arriving Today",IF(AND(H62=TODAY(),V62&lt;&gt;"Checked Out"),"Departing Today",IF(AND(F62&lt;=TODAY(),H62&gt;TODAY(),U62="Checked In"),"In House",IF(F62&gt;TODAY(),"Upcoming",IF(V62="Checked Out","Completed","Past Arrival - Review"))))))))),"Review")</f>
        <v/>
      </c>
      <c r="AK62" s="19">
        <f>IFERROR(IF(A62="","",IF(T62="Canceled","Canceled Reservation",IF(AND(F62&lt;&gt;"",H62&lt;&gt;"",H62&lt;=F62),"Departure Date Error",IF(AND(F62&lt;=TODAY()+1,H62&gt;TODAY(),N62="",T62&lt;&gt;"Canceled",T62&lt;&gt;"No-Show"),"Room Not Assigned",IF(AND(F62=TODAY(),OR(W62="Dirty",W62="In Progress",W62="Out of Order",W62="Not Assigned"),T62&lt;&gt;"Canceled"),"Room Not Ready",IF(AND(Z62="Yes",AD62&lt;&gt;"Completed",T62&lt;&gt;"Canceled"),"Accessible Request to Confirm",IF(AND(R62&lt;&gt;"",R62&gt;=Dashboard!$E$5,T62&lt;&gt;"Canceled",T62&lt;&gt;"No-Show"),"High Balance",IF(AND(S62="",T62&lt;&gt;"Canceled",T62&lt;&gt;"No-Show"),"Payment Method Missing",IF(AND(AC62&lt;&gt;"",AD62&lt;&gt;"Completed",AD62&lt;&gt;"Not Applicable"),"Guest Request Open","Ready"))))))))),"Review")</f>
        <v/>
      </c>
      <c r="AL62" s="17" t="n"/>
      <c r="AM62" s="16" t="n"/>
    </row>
    <row r="63">
      <c r="A63" s="15" t="n"/>
      <c r="B63" s="15" t="n"/>
      <c r="C63" s="15" t="n"/>
      <c r="D63" s="15" t="n"/>
      <c r="E63" s="16" t="n"/>
      <c r="F63" s="17">
        <f>IF(A63="","",TODAY())</f>
        <v/>
      </c>
      <c r="G63" s="18" t="n"/>
      <c r="H63" s="17" t="n"/>
      <c r="I63" s="18" t="n"/>
      <c r="J63" s="19">
        <f>IFERROR(IF(OR(F63="",H63=""),"",MAX(0,H63-F63)),"")</f>
        <v/>
      </c>
      <c r="K63" s="15" t="n"/>
      <c r="L63" s="15" t="n"/>
      <c r="M63" s="15" t="n"/>
      <c r="N63" s="15" t="n"/>
      <c r="O63" s="15" t="n"/>
      <c r="P63" s="20" t="n"/>
      <c r="Q63" s="21">
        <f>IFERROR(IF(OR(J63="",P63=""),"",J63*P63),"")</f>
        <v/>
      </c>
      <c r="R63" s="20" t="n"/>
      <c r="S63" s="15" t="n"/>
      <c r="T63" s="15" t="n"/>
      <c r="U63" s="15" t="n"/>
      <c r="V63" s="15" t="n"/>
      <c r="W63" s="15" t="n"/>
      <c r="X63" s="15" t="n"/>
      <c r="Y63" s="15" t="n"/>
      <c r="Z63" s="15" t="n"/>
      <c r="AA63" s="15" t="n"/>
      <c r="AB63" s="15" t="n"/>
      <c r="AC63" s="16" t="n"/>
      <c r="AD63" s="15" t="n"/>
      <c r="AE63" s="16" t="n"/>
      <c r="AF63" s="15" t="n"/>
      <c r="AG63" s="15" t="n"/>
      <c r="AH63" s="18" t="n"/>
      <c r="AI63" s="18" t="n"/>
      <c r="AJ63" s="19">
        <f>IFERROR(IF(A63="","",IF(T63="Canceled","Canceled",IF(T63="No-Show","No-Show",IF(OR(F63="",H63=""),"Review Dates",IF(AND(F63=TODAY(),U63&lt;&gt;"Checked In"),"Arriving Today",IF(AND(H63=TODAY(),V63&lt;&gt;"Checked Out"),"Departing Today",IF(AND(F63&lt;=TODAY(),H63&gt;TODAY(),U63="Checked In"),"In House",IF(F63&gt;TODAY(),"Upcoming",IF(V63="Checked Out","Completed","Past Arrival - Review"))))))))),"Review")</f>
        <v/>
      </c>
      <c r="AK63" s="19">
        <f>IFERROR(IF(A63="","",IF(T63="Canceled","Canceled Reservation",IF(AND(F63&lt;&gt;"",H63&lt;&gt;"",H63&lt;=F63),"Departure Date Error",IF(AND(F63&lt;=TODAY()+1,H63&gt;TODAY(),N63="",T63&lt;&gt;"Canceled",T63&lt;&gt;"No-Show"),"Room Not Assigned",IF(AND(F63=TODAY(),OR(W63="Dirty",W63="In Progress",W63="Out of Order",W63="Not Assigned"),T63&lt;&gt;"Canceled"),"Room Not Ready",IF(AND(Z63="Yes",AD63&lt;&gt;"Completed",T63&lt;&gt;"Canceled"),"Accessible Request to Confirm",IF(AND(R63&lt;&gt;"",R63&gt;=Dashboard!$E$5,T63&lt;&gt;"Canceled",T63&lt;&gt;"No-Show"),"High Balance",IF(AND(S63="",T63&lt;&gt;"Canceled",T63&lt;&gt;"No-Show"),"Payment Method Missing",IF(AND(AC63&lt;&gt;"",AD63&lt;&gt;"Completed",AD63&lt;&gt;"Not Applicable"),"Guest Request Open","Ready"))))))))),"Review")</f>
        <v/>
      </c>
      <c r="AL63" s="17" t="n"/>
      <c r="AM63" s="16" t="n"/>
    </row>
    <row r="64">
      <c r="A64" s="15" t="n"/>
      <c r="B64" s="15" t="n"/>
      <c r="C64" s="15" t="n"/>
      <c r="D64" s="15" t="n"/>
      <c r="E64" s="16" t="n"/>
      <c r="F64" s="17">
        <f>IF(A64="","",TODAY())</f>
        <v/>
      </c>
      <c r="G64" s="18" t="n"/>
      <c r="H64" s="17" t="n"/>
      <c r="I64" s="18" t="n"/>
      <c r="J64" s="19">
        <f>IFERROR(IF(OR(F64="",H64=""),"",MAX(0,H64-F64)),"")</f>
        <v/>
      </c>
      <c r="K64" s="15" t="n"/>
      <c r="L64" s="15" t="n"/>
      <c r="M64" s="15" t="n"/>
      <c r="N64" s="15" t="n"/>
      <c r="O64" s="15" t="n"/>
      <c r="P64" s="20" t="n"/>
      <c r="Q64" s="21">
        <f>IFERROR(IF(OR(J64="",P64=""),"",J64*P64),"")</f>
        <v/>
      </c>
      <c r="R64" s="20" t="n"/>
      <c r="S64" s="15" t="n"/>
      <c r="T64" s="15" t="n"/>
      <c r="U64" s="15" t="n"/>
      <c r="V64" s="15" t="n"/>
      <c r="W64" s="15" t="n"/>
      <c r="X64" s="15" t="n"/>
      <c r="Y64" s="15" t="n"/>
      <c r="Z64" s="15" t="n"/>
      <c r="AA64" s="15" t="n"/>
      <c r="AB64" s="15" t="n"/>
      <c r="AC64" s="16" t="n"/>
      <c r="AD64" s="15" t="n"/>
      <c r="AE64" s="16" t="n"/>
      <c r="AF64" s="15" t="n"/>
      <c r="AG64" s="15" t="n"/>
      <c r="AH64" s="18" t="n"/>
      <c r="AI64" s="18" t="n"/>
      <c r="AJ64" s="19">
        <f>IFERROR(IF(A64="","",IF(T64="Canceled","Canceled",IF(T64="No-Show","No-Show",IF(OR(F64="",H64=""),"Review Dates",IF(AND(F64=TODAY(),U64&lt;&gt;"Checked In"),"Arriving Today",IF(AND(H64=TODAY(),V64&lt;&gt;"Checked Out"),"Departing Today",IF(AND(F64&lt;=TODAY(),H64&gt;TODAY(),U64="Checked In"),"In House",IF(F64&gt;TODAY(),"Upcoming",IF(V64="Checked Out","Completed","Past Arrival - Review"))))))))),"Review")</f>
        <v/>
      </c>
      <c r="AK64" s="19">
        <f>IFERROR(IF(A64="","",IF(T64="Canceled","Canceled Reservation",IF(AND(F64&lt;&gt;"",H64&lt;&gt;"",H64&lt;=F64),"Departure Date Error",IF(AND(F64&lt;=TODAY()+1,H64&gt;TODAY(),N64="",T64&lt;&gt;"Canceled",T64&lt;&gt;"No-Show"),"Room Not Assigned",IF(AND(F64=TODAY(),OR(W64="Dirty",W64="In Progress",W64="Out of Order",W64="Not Assigned"),T64&lt;&gt;"Canceled"),"Room Not Ready",IF(AND(Z64="Yes",AD64&lt;&gt;"Completed",T64&lt;&gt;"Canceled"),"Accessible Request to Confirm",IF(AND(R64&lt;&gt;"",R64&gt;=Dashboard!$E$5,T64&lt;&gt;"Canceled",T64&lt;&gt;"No-Show"),"High Balance",IF(AND(S64="",T64&lt;&gt;"Canceled",T64&lt;&gt;"No-Show"),"Payment Method Missing",IF(AND(AC64&lt;&gt;"",AD64&lt;&gt;"Completed",AD64&lt;&gt;"Not Applicable"),"Guest Request Open","Ready"))))))))),"Review")</f>
        <v/>
      </c>
      <c r="AL64" s="17" t="n"/>
      <c r="AM64" s="16" t="n"/>
    </row>
    <row r="65">
      <c r="A65" s="15" t="n"/>
      <c r="B65" s="15" t="n"/>
      <c r="C65" s="15" t="n"/>
      <c r="D65" s="15" t="n"/>
      <c r="E65" s="16" t="n"/>
      <c r="F65" s="17">
        <f>IF(A65="","",TODAY())</f>
        <v/>
      </c>
      <c r="G65" s="18" t="n"/>
      <c r="H65" s="17" t="n"/>
      <c r="I65" s="18" t="n"/>
      <c r="J65" s="19">
        <f>IFERROR(IF(OR(F65="",H65=""),"",MAX(0,H65-F65)),"")</f>
        <v/>
      </c>
      <c r="K65" s="15" t="n"/>
      <c r="L65" s="15" t="n"/>
      <c r="M65" s="15" t="n"/>
      <c r="N65" s="15" t="n"/>
      <c r="O65" s="15" t="n"/>
      <c r="P65" s="20" t="n"/>
      <c r="Q65" s="21">
        <f>IFERROR(IF(OR(J65="",P65=""),"",J65*P65),"")</f>
        <v/>
      </c>
      <c r="R65" s="20" t="n"/>
      <c r="S65" s="15" t="n"/>
      <c r="T65" s="15" t="n"/>
      <c r="U65" s="15" t="n"/>
      <c r="V65" s="15" t="n"/>
      <c r="W65" s="15" t="n"/>
      <c r="X65" s="15" t="n"/>
      <c r="Y65" s="15" t="n"/>
      <c r="Z65" s="15" t="n"/>
      <c r="AA65" s="15" t="n"/>
      <c r="AB65" s="15" t="n"/>
      <c r="AC65" s="16" t="n"/>
      <c r="AD65" s="15" t="n"/>
      <c r="AE65" s="16" t="n"/>
      <c r="AF65" s="15" t="n"/>
      <c r="AG65" s="15" t="n"/>
      <c r="AH65" s="18" t="n"/>
      <c r="AI65" s="18" t="n"/>
      <c r="AJ65" s="19">
        <f>IFERROR(IF(A65="","",IF(T65="Canceled","Canceled",IF(T65="No-Show","No-Show",IF(OR(F65="",H65=""),"Review Dates",IF(AND(F65=TODAY(),U65&lt;&gt;"Checked In"),"Arriving Today",IF(AND(H65=TODAY(),V65&lt;&gt;"Checked Out"),"Departing Today",IF(AND(F65&lt;=TODAY(),H65&gt;TODAY(),U65="Checked In"),"In House",IF(F65&gt;TODAY(),"Upcoming",IF(V65="Checked Out","Completed","Past Arrival - Review"))))))))),"Review")</f>
        <v/>
      </c>
      <c r="AK65" s="19">
        <f>IFERROR(IF(A65="","",IF(T65="Canceled","Canceled Reservation",IF(AND(F65&lt;&gt;"",H65&lt;&gt;"",H65&lt;=F65),"Departure Date Error",IF(AND(F65&lt;=TODAY()+1,H65&gt;TODAY(),N65="",T65&lt;&gt;"Canceled",T65&lt;&gt;"No-Show"),"Room Not Assigned",IF(AND(F65=TODAY(),OR(W65="Dirty",W65="In Progress",W65="Out of Order",W65="Not Assigned"),T65&lt;&gt;"Canceled"),"Room Not Ready",IF(AND(Z65="Yes",AD65&lt;&gt;"Completed",T65&lt;&gt;"Canceled"),"Accessible Request to Confirm",IF(AND(R65&lt;&gt;"",R65&gt;=Dashboard!$E$5,T65&lt;&gt;"Canceled",T65&lt;&gt;"No-Show"),"High Balance",IF(AND(S65="",T65&lt;&gt;"Canceled",T65&lt;&gt;"No-Show"),"Payment Method Missing",IF(AND(AC65&lt;&gt;"",AD65&lt;&gt;"Completed",AD65&lt;&gt;"Not Applicable"),"Guest Request Open","Ready"))))))))),"Review")</f>
        <v/>
      </c>
      <c r="AL65" s="17" t="n"/>
      <c r="AM65" s="16" t="n"/>
    </row>
    <row r="66">
      <c r="A66" s="15" t="n"/>
      <c r="B66" s="15" t="n"/>
      <c r="C66" s="15" t="n"/>
      <c r="D66" s="15" t="n"/>
      <c r="E66" s="16" t="n"/>
      <c r="F66" s="17">
        <f>IF(A66="","",TODAY())</f>
        <v/>
      </c>
      <c r="G66" s="18" t="n"/>
      <c r="H66" s="17" t="n"/>
      <c r="I66" s="18" t="n"/>
      <c r="J66" s="19">
        <f>IFERROR(IF(OR(F66="",H66=""),"",MAX(0,H66-F66)),"")</f>
        <v/>
      </c>
      <c r="K66" s="15" t="n"/>
      <c r="L66" s="15" t="n"/>
      <c r="M66" s="15" t="n"/>
      <c r="N66" s="15" t="n"/>
      <c r="O66" s="15" t="n"/>
      <c r="P66" s="20" t="n"/>
      <c r="Q66" s="21">
        <f>IFERROR(IF(OR(J66="",P66=""),"",J66*P66),"")</f>
        <v/>
      </c>
      <c r="R66" s="20" t="n"/>
      <c r="S66" s="15" t="n"/>
      <c r="T66" s="15" t="n"/>
      <c r="U66" s="15" t="n"/>
      <c r="V66" s="15" t="n"/>
      <c r="W66" s="15" t="n"/>
      <c r="X66" s="15" t="n"/>
      <c r="Y66" s="15" t="n"/>
      <c r="Z66" s="15" t="n"/>
      <c r="AA66" s="15" t="n"/>
      <c r="AB66" s="15" t="n"/>
      <c r="AC66" s="16" t="n"/>
      <c r="AD66" s="15" t="n"/>
      <c r="AE66" s="16" t="n"/>
      <c r="AF66" s="15" t="n"/>
      <c r="AG66" s="15" t="n"/>
      <c r="AH66" s="18" t="n"/>
      <c r="AI66" s="18" t="n"/>
      <c r="AJ66" s="19">
        <f>IFERROR(IF(A66="","",IF(T66="Canceled","Canceled",IF(T66="No-Show","No-Show",IF(OR(F66="",H66=""),"Review Dates",IF(AND(F66=TODAY(),U66&lt;&gt;"Checked In"),"Arriving Today",IF(AND(H66=TODAY(),V66&lt;&gt;"Checked Out"),"Departing Today",IF(AND(F66&lt;=TODAY(),H66&gt;TODAY(),U66="Checked In"),"In House",IF(F66&gt;TODAY(),"Upcoming",IF(V66="Checked Out","Completed","Past Arrival - Review"))))))))),"Review")</f>
        <v/>
      </c>
      <c r="AK66" s="19">
        <f>IFERROR(IF(A66="","",IF(T66="Canceled","Canceled Reservation",IF(AND(F66&lt;&gt;"",H66&lt;&gt;"",H66&lt;=F66),"Departure Date Error",IF(AND(F66&lt;=TODAY()+1,H66&gt;TODAY(),N66="",T66&lt;&gt;"Canceled",T66&lt;&gt;"No-Show"),"Room Not Assigned",IF(AND(F66=TODAY(),OR(W66="Dirty",W66="In Progress",W66="Out of Order",W66="Not Assigned"),T66&lt;&gt;"Canceled"),"Room Not Ready",IF(AND(Z66="Yes",AD66&lt;&gt;"Completed",T66&lt;&gt;"Canceled"),"Accessible Request to Confirm",IF(AND(R66&lt;&gt;"",R66&gt;=Dashboard!$E$5,T66&lt;&gt;"Canceled",T66&lt;&gt;"No-Show"),"High Balance",IF(AND(S66="",T66&lt;&gt;"Canceled",T66&lt;&gt;"No-Show"),"Payment Method Missing",IF(AND(AC66&lt;&gt;"",AD66&lt;&gt;"Completed",AD66&lt;&gt;"Not Applicable"),"Guest Request Open","Ready"))))))))),"Review")</f>
        <v/>
      </c>
      <c r="AL66" s="17" t="n"/>
      <c r="AM66" s="16" t="n"/>
    </row>
    <row r="67">
      <c r="A67" s="15" t="n"/>
      <c r="B67" s="15" t="n"/>
      <c r="C67" s="15" t="n"/>
      <c r="D67" s="15" t="n"/>
      <c r="E67" s="16" t="n"/>
      <c r="F67" s="17">
        <f>IF(A67="","",TODAY())</f>
        <v/>
      </c>
      <c r="G67" s="18" t="n"/>
      <c r="H67" s="17" t="n"/>
      <c r="I67" s="18" t="n"/>
      <c r="J67" s="19">
        <f>IFERROR(IF(OR(F67="",H67=""),"",MAX(0,H67-F67)),"")</f>
        <v/>
      </c>
      <c r="K67" s="15" t="n"/>
      <c r="L67" s="15" t="n"/>
      <c r="M67" s="15" t="n"/>
      <c r="N67" s="15" t="n"/>
      <c r="O67" s="15" t="n"/>
      <c r="P67" s="20" t="n"/>
      <c r="Q67" s="21">
        <f>IFERROR(IF(OR(J67="",P67=""),"",J67*P67),"")</f>
        <v/>
      </c>
      <c r="R67" s="20" t="n"/>
      <c r="S67" s="15" t="n"/>
      <c r="T67" s="15" t="n"/>
      <c r="U67" s="15" t="n"/>
      <c r="V67" s="15" t="n"/>
      <c r="W67" s="15" t="n"/>
      <c r="X67" s="15" t="n"/>
      <c r="Y67" s="15" t="n"/>
      <c r="Z67" s="15" t="n"/>
      <c r="AA67" s="15" t="n"/>
      <c r="AB67" s="15" t="n"/>
      <c r="AC67" s="16" t="n"/>
      <c r="AD67" s="15" t="n"/>
      <c r="AE67" s="16" t="n"/>
      <c r="AF67" s="15" t="n"/>
      <c r="AG67" s="15" t="n"/>
      <c r="AH67" s="18" t="n"/>
      <c r="AI67" s="18" t="n"/>
      <c r="AJ67" s="19">
        <f>IFERROR(IF(A67="","",IF(T67="Canceled","Canceled",IF(T67="No-Show","No-Show",IF(OR(F67="",H67=""),"Review Dates",IF(AND(F67=TODAY(),U67&lt;&gt;"Checked In"),"Arriving Today",IF(AND(H67=TODAY(),V67&lt;&gt;"Checked Out"),"Departing Today",IF(AND(F67&lt;=TODAY(),H67&gt;TODAY(),U67="Checked In"),"In House",IF(F67&gt;TODAY(),"Upcoming",IF(V67="Checked Out","Completed","Past Arrival - Review"))))))))),"Review")</f>
        <v/>
      </c>
      <c r="AK67" s="19">
        <f>IFERROR(IF(A67="","",IF(T67="Canceled","Canceled Reservation",IF(AND(F67&lt;&gt;"",H67&lt;&gt;"",H67&lt;=F67),"Departure Date Error",IF(AND(F67&lt;=TODAY()+1,H67&gt;TODAY(),N67="",T67&lt;&gt;"Canceled",T67&lt;&gt;"No-Show"),"Room Not Assigned",IF(AND(F67=TODAY(),OR(W67="Dirty",W67="In Progress",W67="Out of Order",W67="Not Assigned"),T67&lt;&gt;"Canceled"),"Room Not Ready",IF(AND(Z67="Yes",AD67&lt;&gt;"Completed",T67&lt;&gt;"Canceled"),"Accessible Request to Confirm",IF(AND(R67&lt;&gt;"",R67&gt;=Dashboard!$E$5,T67&lt;&gt;"Canceled",T67&lt;&gt;"No-Show"),"High Balance",IF(AND(S67="",T67&lt;&gt;"Canceled",T67&lt;&gt;"No-Show"),"Payment Method Missing",IF(AND(AC67&lt;&gt;"",AD67&lt;&gt;"Completed",AD67&lt;&gt;"Not Applicable"),"Guest Request Open","Ready"))))))))),"Review")</f>
        <v/>
      </c>
      <c r="AL67" s="17" t="n"/>
      <c r="AM67" s="16" t="n"/>
    </row>
    <row r="68">
      <c r="A68" s="15" t="n"/>
      <c r="B68" s="15" t="n"/>
      <c r="C68" s="15" t="n"/>
      <c r="D68" s="15" t="n"/>
      <c r="E68" s="16" t="n"/>
      <c r="F68" s="17">
        <f>IF(A68="","",TODAY())</f>
        <v/>
      </c>
      <c r="G68" s="18" t="n"/>
      <c r="H68" s="17" t="n"/>
      <c r="I68" s="18" t="n"/>
      <c r="J68" s="19">
        <f>IFERROR(IF(OR(F68="",H68=""),"",MAX(0,H68-F68)),"")</f>
        <v/>
      </c>
      <c r="K68" s="15" t="n"/>
      <c r="L68" s="15" t="n"/>
      <c r="M68" s="15" t="n"/>
      <c r="N68" s="15" t="n"/>
      <c r="O68" s="15" t="n"/>
      <c r="P68" s="20" t="n"/>
      <c r="Q68" s="21">
        <f>IFERROR(IF(OR(J68="",P68=""),"",J68*P68),"")</f>
        <v/>
      </c>
      <c r="R68" s="20" t="n"/>
      <c r="S68" s="15" t="n"/>
      <c r="T68" s="15" t="n"/>
      <c r="U68" s="15" t="n"/>
      <c r="V68" s="15" t="n"/>
      <c r="W68" s="15" t="n"/>
      <c r="X68" s="15" t="n"/>
      <c r="Y68" s="15" t="n"/>
      <c r="Z68" s="15" t="n"/>
      <c r="AA68" s="15" t="n"/>
      <c r="AB68" s="15" t="n"/>
      <c r="AC68" s="16" t="n"/>
      <c r="AD68" s="15" t="n"/>
      <c r="AE68" s="16" t="n"/>
      <c r="AF68" s="15" t="n"/>
      <c r="AG68" s="15" t="n"/>
      <c r="AH68" s="18" t="n"/>
      <c r="AI68" s="18" t="n"/>
      <c r="AJ68" s="19">
        <f>IFERROR(IF(A68="","",IF(T68="Canceled","Canceled",IF(T68="No-Show","No-Show",IF(OR(F68="",H68=""),"Review Dates",IF(AND(F68=TODAY(),U68&lt;&gt;"Checked In"),"Arriving Today",IF(AND(H68=TODAY(),V68&lt;&gt;"Checked Out"),"Departing Today",IF(AND(F68&lt;=TODAY(),H68&gt;TODAY(),U68="Checked In"),"In House",IF(F68&gt;TODAY(),"Upcoming",IF(V68="Checked Out","Completed","Past Arrival - Review"))))))))),"Review")</f>
        <v/>
      </c>
      <c r="AK68" s="19">
        <f>IFERROR(IF(A68="","",IF(T68="Canceled","Canceled Reservation",IF(AND(F68&lt;&gt;"",H68&lt;&gt;"",H68&lt;=F68),"Departure Date Error",IF(AND(F68&lt;=TODAY()+1,H68&gt;TODAY(),N68="",T68&lt;&gt;"Canceled",T68&lt;&gt;"No-Show"),"Room Not Assigned",IF(AND(F68=TODAY(),OR(W68="Dirty",W68="In Progress",W68="Out of Order",W68="Not Assigned"),T68&lt;&gt;"Canceled"),"Room Not Ready",IF(AND(Z68="Yes",AD68&lt;&gt;"Completed",T68&lt;&gt;"Canceled"),"Accessible Request to Confirm",IF(AND(R68&lt;&gt;"",R68&gt;=Dashboard!$E$5,T68&lt;&gt;"Canceled",T68&lt;&gt;"No-Show"),"High Balance",IF(AND(S68="",T68&lt;&gt;"Canceled",T68&lt;&gt;"No-Show"),"Payment Method Missing",IF(AND(AC68&lt;&gt;"",AD68&lt;&gt;"Completed",AD68&lt;&gt;"Not Applicable"),"Guest Request Open","Ready"))))))))),"Review")</f>
        <v/>
      </c>
      <c r="AL68" s="17" t="n"/>
      <c r="AM68" s="16" t="n"/>
    </row>
    <row r="69">
      <c r="A69" s="15" t="n"/>
      <c r="B69" s="15" t="n"/>
      <c r="C69" s="15" t="n"/>
      <c r="D69" s="15" t="n"/>
      <c r="E69" s="16" t="n"/>
      <c r="F69" s="17">
        <f>IF(A69="","",TODAY())</f>
        <v/>
      </c>
      <c r="G69" s="18" t="n"/>
      <c r="H69" s="17" t="n"/>
      <c r="I69" s="18" t="n"/>
      <c r="J69" s="19">
        <f>IFERROR(IF(OR(F69="",H69=""),"",MAX(0,H69-F69)),"")</f>
        <v/>
      </c>
      <c r="K69" s="15" t="n"/>
      <c r="L69" s="15" t="n"/>
      <c r="M69" s="15" t="n"/>
      <c r="N69" s="15" t="n"/>
      <c r="O69" s="15" t="n"/>
      <c r="P69" s="20" t="n"/>
      <c r="Q69" s="21">
        <f>IFERROR(IF(OR(J69="",P69=""),"",J69*P69),"")</f>
        <v/>
      </c>
      <c r="R69" s="20" t="n"/>
      <c r="S69" s="15" t="n"/>
      <c r="T69" s="15" t="n"/>
      <c r="U69" s="15" t="n"/>
      <c r="V69" s="15" t="n"/>
      <c r="W69" s="15" t="n"/>
      <c r="X69" s="15" t="n"/>
      <c r="Y69" s="15" t="n"/>
      <c r="Z69" s="15" t="n"/>
      <c r="AA69" s="15" t="n"/>
      <c r="AB69" s="15" t="n"/>
      <c r="AC69" s="16" t="n"/>
      <c r="AD69" s="15" t="n"/>
      <c r="AE69" s="16" t="n"/>
      <c r="AF69" s="15" t="n"/>
      <c r="AG69" s="15" t="n"/>
      <c r="AH69" s="18" t="n"/>
      <c r="AI69" s="18" t="n"/>
      <c r="AJ69" s="19">
        <f>IFERROR(IF(A69="","",IF(T69="Canceled","Canceled",IF(T69="No-Show","No-Show",IF(OR(F69="",H69=""),"Review Dates",IF(AND(F69=TODAY(),U69&lt;&gt;"Checked In"),"Arriving Today",IF(AND(H69=TODAY(),V69&lt;&gt;"Checked Out"),"Departing Today",IF(AND(F69&lt;=TODAY(),H69&gt;TODAY(),U69="Checked In"),"In House",IF(F69&gt;TODAY(),"Upcoming",IF(V69="Checked Out","Completed","Past Arrival - Review"))))))))),"Review")</f>
        <v/>
      </c>
      <c r="AK69" s="19">
        <f>IFERROR(IF(A69="","",IF(T69="Canceled","Canceled Reservation",IF(AND(F69&lt;&gt;"",H69&lt;&gt;"",H69&lt;=F69),"Departure Date Error",IF(AND(F69&lt;=TODAY()+1,H69&gt;TODAY(),N69="",T69&lt;&gt;"Canceled",T69&lt;&gt;"No-Show"),"Room Not Assigned",IF(AND(F69=TODAY(),OR(W69="Dirty",W69="In Progress",W69="Out of Order",W69="Not Assigned"),T69&lt;&gt;"Canceled"),"Room Not Ready",IF(AND(Z69="Yes",AD69&lt;&gt;"Completed",T69&lt;&gt;"Canceled"),"Accessible Request to Confirm",IF(AND(R69&lt;&gt;"",R69&gt;=Dashboard!$E$5,T69&lt;&gt;"Canceled",T69&lt;&gt;"No-Show"),"High Balance",IF(AND(S69="",T69&lt;&gt;"Canceled",T69&lt;&gt;"No-Show"),"Payment Method Missing",IF(AND(AC69&lt;&gt;"",AD69&lt;&gt;"Completed",AD69&lt;&gt;"Not Applicable"),"Guest Request Open","Ready"))))))))),"Review")</f>
        <v/>
      </c>
      <c r="AL69" s="17" t="n"/>
      <c r="AM69" s="16" t="n"/>
    </row>
    <row r="70">
      <c r="A70" s="15" t="n"/>
      <c r="B70" s="15" t="n"/>
      <c r="C70" s="15" t="n"/>
      <c r="D70" s="15" t="n"/>
      <c r="E70" s="16" t="n"/>
      <c r="F70" s="17">
        <f>IF(A70="","",TODAY())</f>
        <v/>
      </c>
      <c r="G70" s="18" t="n"/>
      <c r="H70" s="17" t="n"/>
      <c r="I70" s="18" t="n"/>
      <c r="J70" s="19">
        <f>IFERROR(IF(OR(F70="",H70=""),"",MAX(0,H70-F70)),"")</f>
        <v/>
      </c>
      <c r="K70" s="15" t="n"/>
      <c r="L70" s="15" t="n"/>
      <c r="M70" s="15" t="n"/>
      <c r="N70" s="15" t="n"/>
      <c r="O70" s="15" t="n"/>
      <c r="P70" s="20" t="n"/>
      <c r="Q70" s="21">
        <f>IFERROR(IF(OR(J70="",P70=""),"",J70*P70),"")</f>
        <v/>
      </c>
      <c r="R70" s="20" t="n"/>
      <c r="S70" s="15" t="n"/>
      <c r="T70" s="15" t="n"/>
      <c r="U70" s="15" t="n"/>
      <c r="V70" s="15" t="n"/>
      <c r="W70" s="15" t="n"/>
      <c r="X70" s="15" t="n"/>
      <c r="Y70" s="15" t="n"/>
      <c r="Z70" s="15" t="n"/>
      <c r="AA70" s="15" t="n"/>
      <c r="AB70" s="15" t="n"/>
      <c r="AC70" s="16" t="n"/>
      <c r="AD70" s="15" t="n"/>
      <c r="AE70" s="16" t="n"/>
      <c r="AF70" s="15" t="n"/>
      <c r="AG70" s="15" t="n"/>
      <c r="AH70" s="18" t="n"/>
      <c r="AI70" s="18" t="n"/>
      <c r="AJ70" s="19">
        <f>IFERROR(IF(A70="","",IF(T70="Canceled","Canceled",IF(T70="No-Show","No-Show",IF(OR(F70="",H70=""),"Review Dates",IF(AND(F70=TODAY(),U70&lt;&gt;"Checked In"),"Arriving Today",IF(AND(H70=TODAY(),V70&lt;&gt;"Checked Out"),"Departing Today",IF(AND(F70&lt;=TODAY(),H70&gt;TODAY(),U70="Checked In"),"In House",IF(F70&gt;TODAY(),"Upcoming",IF(V70="Checked Out","Completed","Past Arrival - Review"))))))))),"Review")</f>
        <v/>
      </c>
      <c r="AK70" s="19">
        <f>IFERROR(IF(A70="","",IF(T70="Canceled","Canceled Reservation",IF(AND(F70&lt;&gt;"",H70&lt;&gt;"",H70&lt;=F70),"Departure Date Error",IF(AND(F70&lt;=TODAY()+1,H70&gt;TODAY(),N70="",T70&lt;&gt;"Canceled",T70&lt;&gt;"No-Show"),"Room Not Assigned",IF(AND(F70=TODAY(),OR(W70="Dirty",W70="In Progress",W70="Out of Order",W70="Not Assigned"),T70&lt;&gt;"Canceled"),"Room Not Ready",IF(AND(Z70="Yes",AD70&lt;&gt;"Completed",T70&lt;&gt;"Canceled"),"Accessible Request to Confirm",IF(AND(R70&lt;&gt;"",R70&gt;=Dashboard!$E$5,T70&lt;&gt;"Canceled",T70&lt;&gt;"No-Show"),"High Balance",IF(AND(S70="",T70&lt;&gt;"Canceled",T70&lt;&gt;"No-Show"),"Payment Method Missing",IF(AND(AC70&lt;&gt;"",AD70&lt;&gt;"Completed",AD70&lt;&gt;"Not Applicable"),"Guest Request Open","Ready"))))))))),"Review")</f>
        <v/>
      </c>
      <c r="AL70" s="17" t="n"/>
      <c r="AM70" s="16" t="n"/>
    </row>
    <row r="71">
      <c r="A71" s="15" t="n"/>
      <c r="B71" s="15" t="n"/>
      <c r="C71" s="15" t="n"/>
      <c r="D71" s="15" t="n"/>
      <c r="E71" s="16" t="n"/>
      <c r="F71" s="17">
        <f>IF(A71="","",TODAY())</f>
        <v/>
      </c>
      <c r="G71" s="18" t="n"/>
      <c r="H71" s="17" t="n"/>
      <c r="I71" s="18" t="n"/>
      <c r="J71" s="19">
        <f>IFERROR(IF(OR(F71="",H71=""),"",MAX(0,H71-F71)),"")</f>
        <v/>
      </c>
      <c r="K71" s="15" t="n"/>
      <c r="L71" s="15" t="n"/>
      <c r="M71" s="15" t="n"/>
      <c r="N71" s="15" t="n"/>
      <c r="O71" s="15" t="n"/>
      <c r="P71" s="20" t="n"/>
      <c r="Q71" s="21">
        <f>IFERROR(IF(OR(J71="",P71=""),"",J71*P71),"")</f>
        <v/>
      </c>
      <c r="R71" s="20" t="n"/>
      <c r="S71" s="15" t="n"/>
      <c r="T71" s="15" t="n"/>
      <c r="U71" s="15" t="n"/>
      <c r="V71" s="15" t="n"/>
      <c r="W71" s="15" t="n"/>
      <c r="X71" s="15" t="n"/>
      <c r="Y71" s="15" t="n"/>
      <c r="Z71" s="15" t="n"/>
      <c r="AA71" s="15" t="n"/>
      <c r="AB71" s="15" t="n"/>
      <c r="AC71" s="16" t="n"/>
      <c r="AD71" s="15" t="n"/>
      <c r="AE71" s="16" t="n"/>
      <c r="AF71" s="15" t="n"/>
      <c r="AG71" s="15" t="n"/>
      <c r="AH71" s="18" t="n"/>
      <c r="AI71" s="18" t="n"/>
      <c r="AJ71" s="19">
        <f>IFERROR(IF(A71="","",IF(T71="Canceled","Canceled",IF(T71="No-Show","No-Show",IF(OR(F71="",H71=""),"Review Dates",IF(AND(F71=TODAY(),U71&lt;&gt;"Checked In"),"Arriving Today",IF(AND(H71=TODAY(),V71&lt;&gt;"Checked Out"),"Departing Today",IF(AND(F71&lt;=TODAY(),H71&gt;TODAY(),U71="Checked In"),"In House",IF(F71&gt;TODAY(),"Upcoming",IF(V71="Checked Out","Completed","Past Arrival - Review"))))))))),"Review")</f>
        <v/>
      </c>
      <c r="AK71" s="19">
        <f>IFERROR(IF(A71="","",IF(T71="Canceled","Canceled Reservation",IF(AND(F71&lt;&gt;"",H71&lt;&gt;"",H71&lt;=F71),"Departure Date Error",IF(AND(F71&lt;=TODAY()+1,H71&gt;TODAY(),N71="",T71&lt;&gt;"Canceled",T71&lt;&gt;"No-Show"),"Room Not Assigned",IF(AND(F71=TODAY(),OR(W71="Dirty",W71="In Progress",W71="Out of Order",W71="Not Assigned"),T71&lt;&gt;"Canceled"),"Room Not Ready",IF(AND(Z71="Yes",AD71&lt;&gt;"Completed",T71&lt;&gt;"Canceled"),"Accessible Request to Confirm",IF(AND(R71&lt;&gt;"",R71&gt;=Dashboard!$E$5,T71&lt;&gt;"Canceled",T71&lt;&gt;"No-Show"),"High Balance",IF(AND(S71="",T71&lt;&gt;"Canceled",T71&lt;&gt;"No-Show"),"Payment Method Missing",IF(AND(AC71&lt;&gt;"",AD71&lt;&gt;"Completed",AD71&lt;&gt;"Not Applicable"),"Guest Request Open","Ready"))))))))),"Review")</f>
        <v/>
      </c>
      <c r="AL71" s="17" t="n"/>
      <c r="AM71" s="16" t="n"/>
    </row>
    <row r="72">
      <c r="A72" s="15" t="n"/>
      <c r="B72" s="15" t="n"/>
      <c r="C72" s="15" t="n"/>
      <c r="D72" s="15" t="n"/>
      <c r="E72" s="16" t="n"/>
      <c r="F72" s="17">
        <f>IF(A72="","",TODAY())</f>
        <v/>
      </c>
      <c r="G72" s="18" t="n"/>
      <c r="H72" s="17" t="n"/>
      <c r="I72" s="18" t="n"/>
      <c r="J72" s="19">
        <f>IFERROR(IF(OR(F72="",H72=""),"",MAX(0,H72-F72)),"")</f>
        <v/>
      </c>
      <c r="K72" s="15" t="n"/>
      <c r="L72" s="15" t="n"/>
      <c r="M72" s="15" t="n"/>
      <c r="N72" s="15" t="n"/>
      <c r="O72" s="15" t="n"/>
      <c r="P72" s="20" t="n"/>
      <c r="Q72" s="21">
        <f>IFERROR(IF(OR(J72="",P72=""),"",J72*P72),"")</f>
        <v/>
      </c>
      <c r="R72" s="20" t="n"/>
      <c r="S72" s="15" t="n"/>
      <c r="T72" s="15" t="n"/>
      <c r="U72" s="15" t="n"/>
      <c r="V72" s="15" t="n"/>
      <c r="W72" s="15" t="n"/>
      <c r="X72" s="15" t="n"/>
      <c r="Y72" s="15" t="n"/>
      <c r="Z72" s="15" t="n"/>
      <c r="AA72" s="15" t="n"/>
      <c r="AB72" s="15" t="n"/>
      <c r="AC72" s="16" t="n"/>
      <c r="AD72" s="15" t="n"/>
      <c r="AE72" s="16" t="n"/>
      <c r="AF72" s="15" t="n"/>
      <c r="AG72" s="15" t="n"/>
      <c r="AH72" s="18" t="n"/>
      <c r="AI72" s="18" t="n"/>
      <c r="AJ72" s="19">
        <f>IFERROR(IF(A72="","",IF(T72="Canceled","Canceled",IF(T72="No-Show","No-Show",IF(OR(F72="",H72=""),"Review Dates",IF(AND(F72=TODAY(),U72&lt;&gt;"Checked In"),"Arriving Today",IF(AND(H72=TODAY(),V72&lt;&gt;"Checked Out"),"Departing Today",IF(AND(F72&lt;=TODAY(),H72&gt;TODAY(),U72="Checked In"),"In House",IF(F72&gt;TODAY(),"Upcoming",IF(V72="Checked Out","Completed","Past Arrival - Review"))))))))),"Review")</f>
        <v/>
      </c>
      <c r="AK72" s="19">
        <f>IFERROR(IF(A72="","",IF(T72="Canceled","Canceled Reservation",IF(AND(F72&lt;&gt;"",H72&lt;&gt;"",H72&lt;=F72),"Departure Date Error",IF(AND(F72&lt;=TODAY()+1,H72&gt;TODAY(),N72="",T72&lt;&gt;"Canceled",T72&lt;&gt;"No-Show"),"Room Not Assigned",IF(AND(F72=TODAY(),OR(W72="Dirty",W72="In Progress",W72="Out of Order",W72="Not Assigned"),T72&lt;&gt;"Canceled"),"Room Not Ready",IF(AND(Z72="Yes",AD72&lt;&gt;"Completed",T72&lt;&gt;"Canceled"),"Accessible Request to Confirm",IF(AND(R72&lt;&gt;"",R72&gt;=Dashboard!$E$5,T72&lt;&gt;"Canceled",T72&lt;&gt;"No-Show"),"High Balance",IF(AND(S72="",T72&lt;&gt;"Canceled",T72&lt;&gt;"No-Show"),"Payment Method Missing",IF(AND(AC72&lt;&gt;"",AD72&lt;&gt;"Completed",AD72&lt;&gt;"Not Applicable"),"Guest Request Open","Ready"))))))))),"Review")</f>
        <v/>
      </c>
      <c r="AL72" s="17" t="n"/>
      <c r="AM72" s="16" t="n"/>
    </row>
    <row r="73">
      <c r="A73" s="15" t="n"/>
      <c r="B73" s="15" t="n"/>
      <c r="C73" s="15" t="n"/>
      <c r="D73" s="15" t="n"/>
      <c r="E73" s="16" t="n"/>
      <c r="F73" s="17">
        <f>IF(A73="","",TODAY())</f>
        <v/>
      </c>
      <c r="G73" s="18" t="n"/>
      <c r="H73" s="17" t="n"/>
      <c r="I73" s="18" t="n"/>
      <c r="J73" s="19">
        <f>IFERROR(IF(OR(F73="",H73=""),"",MAX(0,H73-F73)),"")</f>
        <v/>
      </c>
      <c r="K73" s="15" t="n"/>
      <c r="L73" s="15" t="n"/>
      <c r="M73" s="15" t="n"/>
      <c r="N73" s="15" t="n"/>
      <c r="O73" s="15" t="n"/>
      <c r="P73" s="20" t="n"/>
      <c r="Q73" s="21">
        <f>IFERROR(IF(OR(J73="",P73=""),"",J73*P73),"")</f>
        <v/>
      </c>
      <c r="R73" s="20" t="n"/>
      <c r="S73" s="15" t="n"/>
      <c r="T73" s="15" t="n"/>
      <c r="U73" s="15" t="n"/>
      <c r="V73" s="15" t="n"/>
      <c r="W73" s="15" t="n"/>
      <c r="X73" s="15" t="n"/>
      <c r="Y73" s="15" t="n"/>
      <c r="Z73" s="15" t="n"/>
      <c r="AA73" s="15" t="n"/>
      <c r="AB73" s="15" t="n"/>
      <c r="AC73" s="16" t="n"/>
      <c r="AD73" s="15" t="n"/>
      <c r="AE73" s="16" t="n"/>
      <c r="AF73" s="15" t="n"/>
      <c r="AG73" s="15" t="n"/>
      <c r="AH73" s="18" t="n"/>
      <c r="AI73" s="18" t="n"/>
      <c r="AJ73" s="19">
        <f>IFERROR(IF(A73="","",IF(T73="Canceled","Canceled",IF(T73="No-Show","No-Show",IF(OR(F73="",H73=""),"Review Dates",IF(AND(F73=TODAY(),U73&lt;&gt;"Checked In"),"Arriving Today",IF(AND(H73=TODAY(),V73&lt;&gt;"Checked Out"),"Departing Today",IF(AND(F73&lt;=TODAY(),H73&gt;TODAY(),U73="Checked In"),"In House",IF(F73&gt;TODAY(),"Upcoming",IF(V73="Checked Out","Completed","Past Arrival - Review"))))))))),"Review")</f>
        <v/>
      </c>
      <c r="AK73" s="19">
        <f>IFERROR(IF(A73="","",IF(T73="Canceled","Canceled Reservation",IF(AND(F73&lt;&gt;"",H73&lt;&gt;"",H73&lt;=F73),"Departure Date Error",IF(AND(F73&lt;=TODAY()+1,H73&gt;TODAY(),N73="",T73&lt;&gt;"Canceled",T73&lt;&gt;"No-Show"),"Room Not Assigned",IF(AND(F73=TODAY(),OR(W73="Dirty",W73="In Progress",W73="Out of Order",W73="Not Assigned"),T73&lt;&gt;"Canceled"),"Room Not Ready",IF(AND(Z73="Yes",AD73&lt;&gt;"Completed",T73&lt;&gt;"Canceled"),"Accessible Request to Confirm",IF(AND(R73&lt;&gt;"",R73&gt;=Dashboard!$E$5,T73&lt;&gt;"Canceled",T73&lt;&gt;"No-Show"),"High Balance",IF(AND(S73="",T73&lt;&gt;"Canceled",T73&lt;&gt;"No-Show"),"Payment Method Missing",IF(AND(AC73&lt;&gt;"",AD73&lt;&gt;"Completed",AD73&lt;&gt;"Not Applicable"),"Guest Request Open","Ready"))))))))),"Review")</f>
        <v/>
      </c>
      <c r="AL73" s="17" t="n"/>
      <c r="AM73" s="16" t="n"/>
    </row>
    <row r="74">
      <c r="A74" s="15" t="n"/>
      <c r="B74" s="15" t="n"/>
      <c r="C74" s="15" t="n"/>
      <c r="D74" s="15" t="n"/>
      <c r="E74" s="16" t="n"/>
      <c r="F74" s="17">
        <f>IF(A74="","",TODAY())</f>
        <v/>
      </c>
      <c r="G74" s="18" t="n"/>
      <c r="H74" s="17" t="n"/>
      <c r="I74" s="18" t="n"/>
      <c r="J74" s="19">
        <f>IFERROR(IF(OR(F74="",H74=""),"",MAX(0,H74-F74)),"")</f>
        <v/>
      </c>
      <c r="K74" s="15" t="n"/>
      <c r="L74" s="15" t="n"/>
      <c r="M74" s="15" t="n"/>
      <c r="N74" s="15" t="n"/>
      <c r="O74" s="15" t="n"/>
      <c r="P74" s="20" t="n"/>
      <c r="Q74" s="21">
        <f>IFERROR(IF(OR(J74="",P74=""),"",J74*P74),"")</f>
        <v/>
      </c>
      <c r="R74" s="20" t="n"/>
      <c r="S74" s="15" t="n"/>
      <c r="T74" s="15" t="n"/>
      <c r="U74" s="15" t="n"/>
      <c r="V74" s="15" t="n"/>
      <c r="W74" s="15" t="n"/>
      <c r="X74" s="15" t="n"/>
      <c r="Y74" s="15" t="n"/>
      <c r="Z74" s="15" t="n"/>
      <c r="AA74" s="15" t="n"/>
      <c r="AB74" s="15" t="n"/>
      <c r="AC74" s="16" t="n"/>
      <c r="AD74" s="15" t="n"/>
      <c r="AE74" s="16" t="n"/>
      <c r="AF74" s="15" t="n"/>
      <c r="AG74" s="15" t="n"/>
      <c r="AH74" s="18" t="n"/>
      <c r="AI74" s="18" t="n"/>
      <c r="AJ74" s="19">
        <f>IFERROR(IF(A74="","",IF(T74="Canceled","Canceled",IF(T74="No-Show","No-Show",IF(OR(F74="",H74=""),"Review Dates",IF(AND(F74=TODAY(),U74&lt;&gt;"Checked In"),"Arriving Today",IF(AND(H74=TODAY(),V74&lt;&gt;"Checked Out"),"Departing Today",IF(AND(F74&lt;=TODAY(),H74&gt;TODAY(),U74="Checked In"),"In House",IF(F74&gt;TODAY(),"Upcoming",IF(V74="Checked Out","Completed","Past Arrival - Review"))))))))),"Review")</f>
        <v/>
      </c>
      <c r="AK74" s="19">
        <f>IFERROR(IF(A74="","",IF(T74="Canceled","Canceled Reservation",IF(AND(F74&lt;&gt;"",H74&lt;&gt;"",H74&lt;=F74),"Departure Date Error",IF(AND(F74&lt;=TODAY()+1,H74&gt;TODAY(),N74="",T74&lt;&gt;"Canceled",T74&lt;&gt;"No-Show"),"Room Not Assigned",IF(AND(F74=TODAY(),OR(W74="Dirty",W74="In Progress",W74="Out of Order",W74="Not Assigned"),T74&lt;&gt;"Canceled"),"Room Not Ready",IF(AND(Z74="Yes",AD74&lt;&gt;"Completed",T74&lt;&gt;"Canceled"),"Accessible Request to Confirm",IF(AND(R74&lt;&gt;"",R74&gt;=Dashboard!$E$5,T74&lt;&gt;"Canceled",T74&lt;&gt;"No-Show"),"High Balance",IF(AND(S74="",T74&lt;&gt;"Canceled",T74&lt;&gt;"No-Show"),"Payment Method Missing",IF(AND(AC74&lt;&gt;"",AD74&lt;&gt;"Completed",AD74&lt;&gt;"Not Applicable"),"Guest Request Open","Ready"))))))))),"Review")</f>
        <v/>
      </c>
      <c r="AL74" s="17" t="n"/>
      <c r="AM74" s="16" t="n"/>
    </row>
    <row r="75">
      <c r="A75" s="15" t="n"/>
      <c r="B75" s="15" t="n"/>
      <c r="C75" s="15" t="n"/>
      <c r="D75" s="15" t="n"/>
      <c r="E75" s="16" t="n"/>
      <c r="F75" s="17">
        <f>IF(A75="","",TODAY())</f>
        <v/>
      </c>
      <c r="G75" s="18" t="n"/>
      <c r="H75" s="17" t="n"/>
      <c r="I75" s="18" t="n"/>
      <c r="J75" s="19">
        <f>IFERROR(IF(OR(F75="",H75=""),"",MAX(0,H75-F75)),"")</f>
        <v/>
      </c>
      <c r="K75" s="15" t="n"/>
      <c r="L75" s="15" t="n"/>
      <c r="M75" s="15" t="n"/>
      <c r="N75" s="15" t="n"/>
      <c r="O75" s="15" t="n"/>
      <c r="P75" s="20" t="n"/>
      <c r="Q75" s="21">
        <f>IFERROR(IF(OR(J75="",P75=""),"",J75*P75),"")</f>
        <v/>
      </c>
      <c r="R75" s="20" t="n"/>
      <c r="S75" s="15" t="n"/>
      <c r="T75" s="15" t="n"/>
      <c r="U75" s="15" t="n"/>
      <c r="V75" s="15" t="n"/>
      <c r="W75" s="15" t="n"/>
      <c r="X75" s="15" t="n"/>
      <c r="Y75" s="15" t="n"/>
      <c r="Z75" s="15" t="n"/>
      <c r="AA75" s="15" t="n"/>
      <c r="AB75" s="15" t="n"/>
      <c r="AC75" s="16" t="n"/>
      <c r="AD75" s="15" t="n"/>
      <c r="AE75" s="16" t="n"/>
      <c r="AF75" s="15" t="n"/>
      <c r="AG75" s="15" t="n"/>
      <c r="AH75" s="18" t="n"/>
      <c r="AI75" s="18" t="n"/>
      <c r="AJ75" s="19">
        <f>IFERROR(IF(A75="","",IF(T75="Canceled","Canceled",IF(T75="No-Show","No-Show",IF(OR(F75="",H75=""),"Review Dates",IF(AND(F75=TODAY(),U75&lt;&gt;"Checked In"),"Arriving Today",IF(AND(H75=TODAY(),V75&lt;&gt;"Checked Out"),"Departing Today",IF(AND(F75&lt;=TODAY(),H75&gt;TODAY(),U75="Checked In"),"In House",IF(F75&gt;TODAY(),"Upcoming",IF(V75="Checked Out","Completed","Past Arrival - Review"))))))))),"Review")</f>
        <v/>
      </c>
      <c r="AK75" s="19">
        <f>IFERROR(IF(A75="","",IF(T75="Canceled","Canceled Reservation",IF(AND(F75&lt;&gt;"",H75&lt;&gt;"",H75&lt;=F75),"Departure Date Error",IF(AND(F75&lt;=TODAY()+1,H75&gt;TODAY(),N75="",T75&lt;&gt;"Canceled",T75&lt;&gt;"No-Show"),"Room Not Assigned",IF(AND(F75=TODAY(),OR(W75="Dirty",W75="In Progress",W75="Out of Order",W75="Not Assigned"),T75&lt;&gt;"Canceled"),"Room Not Ready",IF(AND(Z75="Yes",AD75&lt;&gt;"Completed",T75&lt;&gt;"Canceled"),"Accessible Request to Confirm",IF(AND(R75&lt;&gt;"",R75&gt;=Dashboard!$E$5,T75&lt;&gt;"Canceled",T75&lt;&gt;"No-Show"),"High Balance",IF(AND(S75="",T75&lt;&gt;"Canceled",T75&lt;&gt;"No-Show"),"Payment Method Missing",IF(AND(AC75&lt;&gt;"",AD75&lt;&gt;"Completed",AD75&lt;&gt;"Not Applicable"),"Guest Request Open","Ready"))))))))),"Review")</f>
        <v/>
      </c>
      <c r="AL75" s="17" t="n"/>
      <c r="AM75" s="16" t="n"/>
    </row>
    <row r="76">
      <c r="A76" s="15" t="n"/>
      <c r="B76" s="15" t="n"/>
      <c r="C76" s="15" t="n"/>
      <c r="D76" s="15" t="n"/>
      <c r="E76" s="16" t="n"/>
      <c r="F76" s="17">
        <f>IF(A76="","",TODAY())</f>
        <v/>
      </c>
      <c r="G76" s="18" t="n"/>
      <c r="H76" s="17" t="n"/>
      <c r="I76" s="18" t="n"/>
      <c r="J76" s="19">
        <f>IFERROR(IF(OR(F76="",H76=""),"",MAX(0,H76-F76)),"")</f>
        <v/>
      </c>
      <c r="K76" s="15" t="n"/>
      <c r="L76" s="15" t="n"/>
      <c r="M76" s="15" t="n"/>
      <c r="N76" s="15" t="n"/>
      <c r="O76" s="15" t="n"/>
      <c r="P76" s="20" t="n"/>
      <c r="Q76" s="21">
        <f>IFERROR(IF(OR(J76="",P76=""),"",J76*P76),"")</f>
        <v/>
      </c>
      <c r="R76" s="20" t="n"/>
      <c r="S76" s="15" t="n"/>
      <c r="T76" s="15" t="n"/>
      <c r="U76" s="15" t="n"/>
      <c r="V76" s="15" t="n"/>
      <c r="W76" s="15" t="n"/>
      <c r="X76" s="15" t="n"/>
      <c r="Y76" s="15" t="n"/>
      <c r="Z76" s="15" t="n"/>
      <c r="AA76" s="15" t="n"/>
      <c r="AB76" s="15" t="n"/>
      <c r="AC76" s="16" t="n"/>
      <c r="AD76" s="15" t="n"/>
      <c r="AE76" s="16" t="n"/>
      <c r="AF76" s="15" t="n"/>
      <c r="AG76" s="15" t="n"/>
      <c r="AH76" s="18" t="n"/>
      <c r="AI76" s="18" t="n"/>
      <c r="AJ76" s="19">
        <f>IFERROR(IF(A76="","",IF(T76="Canceled","Canceled",IF(T76="No-Show","No-Show",IF(OR(F76="",H76=""),"Review Dates",IF(AND(F76=TODAY(),U76&lt;&gt;"Checked In"),"Arriving Today",IF(AND(H76=TODAY(),V76&lt;&gt;"Checked Out"),"Departing Today",IF(AND(F76&lt;=TODAY(),H76&gt;TODAY(),U76="Checked In"),"In House",IF(F76&gt;TODAY(),"Upcoming",IF(V76="Checked Out","Completed","Past Arrival - Review"))))))))),"Review")</f>
        <v/>
      </c>
      <c r="AK76" s="19">
        <f>IFERROR(IF(A76="","",IF(T76="Canceled","Canceled Reservation",IF(AND(F76&lt;&gt;"",H76&lt;&gt;"",H76&lt;=F76),"Departure Date Error",IF(AND(F76&lt;=TODAY()+1,H76&gt;TODAY(),N76="",T76&lt;&gt;"Canceled",T76&lt;&gt;"No-Show"),"Room Not Assigned",IF(AND(F76=TODAY(),OR(W76="Dirty",W76="In Progress",W76="Out of Order",W76="Not Assigned"),T76&lt;&gt;"Canceled"),"Room Not Ready",IF(AND(Z76="Yes",AD76&lt;&gt;"Completed",T76&lt;&gt;"Canceled"),"Accessible Request to Confirm",IF(AND(R76&lt;&gt;"",R76&gt;=Dashboard!$E$5,T76&lt;&gt;"Canceled",T76&lt;&gt;"No-Show"),"High Balance",IF(AND(S76="",T76&lt;&gt;"Canceled",T76&lt;&gt;"No-Show"),"Payment Method Missing",IF(AND(AC76&lt;&gt;"",AD76&lt;&gt;"Completed",AD76&lt;&gt;"Not Applicable"),"Guest Request Open","Ready"))))))))),"Review")</f>
        <v/>
      </c>
      <c r="AL76" s="17" t="n"/>
      <c r="AM76" s="16" t="n"/>
    </row>
    <row r="77">
      <c r="A77" s="15" t="n"/>
      <c r="B77" s="15" t="n"/>
      <c r="C77" s="15" t="n"/>
      <c r="D77" s="15" t="n"/>
      <c r="E77" s="16" t="n"/>
      <c r="F77" s="17">
        <f>IF(A77="","",TODAY())</f>
        <v/>
      </c>
      <c r="G77" s="18" t="n"/>
      <c r="H77" s="17" t="n"/>
      <c r="I77" s="18" t="n"/>
      <c r="J77" s="19">
        <f>IFERROR(IF(OR(F77="",H77=""),"",MAX(0,H77-F77)),"")</f>
        <v/>
      </c>
      <c r="K77" s="15" t="n"/>
      <c r="L77" s="15" t="n"/>
      <c r="M77" s="15" t="n"/>
      <c r="N77" s="15" t="n"/>
      <c r="O77" s="15" t="n"/>
      <c r="P77" s="20" t="n"/>
      <c r="Q77" s="21">
        <f>IFERROR(IF(OR(J77="",P77=""),"",J77*P77),"")</f>
        <v/>
      </c>
      <c r="R77" s="20" t="n"/>
      <c r="S77" s="15" t="n"/>
      <c r="T77" s="15" t="n"/>
      <c r="U77" s="15" t="n"/>
      <c r="V77" s="15" t="n"/>
      <c r="W77" s="15" t="n"/>
      <c r="X77" s="15" t="n"/>
      <c r="Y77" s="15" t="n"/>
      <c r="Z77" s="15" t="n"/>
      <c r="AA77" s="15" t="n"/>
      <c r="AB77" s="15" t="n"/>
      <c r="AC77" s="16" t="n"/>
      <c r="AD77" s="15" t="n"/>
      <c r="AE77" s="16" t="n"/>
      <c r="AF77" s="15" t="n"/>
      <c r="AG77" s="15" t="n"/>
      <c r="AH77" s="18" t="n"/>
      <c r="AI77" s="18" t="n"/>
      <c r="AJ77" s="19">
        <f>IFERROR(IF(A77="","",IF(T77="Canceled","Canceled",IF(T77="No-Show","No-Show",IF(OR(F77="",H77=""),"Review Dates",IF(AND(F77=TODAY(),U77&lt;&gt;"Checked In"),"Arriving Today",IF(AND(H77=TODAY(),V77&lt;&gt;"Checked Out"),"Departing Today",IF(AND(F77&lt;=TODAY(),H77&gt;TODAY(),U77="Checked In"),"In House",IF(F77&gt;TODAY(),"Upcoming",IF(V77="Checked Out","Completed","Past Arrival - Review"))))))))),"Review")</f>
        <v/>
      </c>
      <c r="AK77" s="19">
        <f>IFERROR(IF(A77="","",IF(T77="Canceled","Canceled Reservation",IF(AND(F77&lt;&gt;"",H77&lt;&gt;"",H77&lt;=F77),"Departure Date Error",IF(AND(F77&lt;=TODAY()+1,H77&gt;TODAY(),N77="",T77&lt;&gt;"Canceled",T77&lt;&gt;"No-Show"),"Room Not Assigned",IF(AND(F77=TODAY(),OR(W77="Dirty",W77="In Progress",W77="Out of Order",W77="Not Assigned"),T77&lt;&gt;"Canceled"),"Room Not Ready",IF(AND(Z77="Yes",AD77&lt;&gt;"Completed",T77&lt;&gt;"Canceled"),"Accessible Request to Confirm",IF(AND(R77&lt;&gt;"",R77&gt;=Dashboard!$E$5,T77&lt;&gt;"Canceled",T77&lt;&gt;"No-Show"),"High Balance",IF(AND(S77="",T77&lt;&gt;"Canceled",T77&lt;&gt;"No-Show"),"Payment Method Missing",IF(AND(AC77&lt;&gt;"",AD77&lt;&gt;"Completed",AD77&lt;&gt;"Not Applicable"),"Guest Request Open","Ready"))))))))),"Review")</f>
        <v/>
      </c>
      <c r="AL77" s="17" t="n"/>
      <c r="AM77" s="16" t="n"/>
    </row>
    <row r="78">
      <c r="A78" s="15" t="n"/>
      <c r="B78" s="15" t="n"/>
      <c r="C78" s="15" t="n"/>
      <c r="D78" s="15" t="n"/>
      <c r="E78" s="16" t="n"/>
      <c r="F78" s="17">
        <f>IF(A78="","",TODAY())</f>
        <v/>
      </c>
      <c r="G78" s="18" t="n"/>
      <c r="H78" s="17" t="n"/>
      <c r="I78" s="18" t="n"/>
      <c r="J78" s="19">
        <f>IFERROR(IF(OR(F78="",H78=""),"",MAX(0,H78-F78)),"")</f>
        <v/>
      </c>
      <c r="K78" s="15" t="n"/>
      <c r="L78" s="15" t="n"/>
      <c r="M78" s="15" t="n"/>
      <c r="N78" s="15" t="n"/>
      <c r="O78" s="15" t="n"/>
      <c r="P78" s="20" t="n"/>
      <c r="Q78" s="21">
        <f>IFERROR(IF(OR(J78="",P78=""),"",J78*P78),"")</f>
        <v/>
      </c>
      <c r="R78" s="20" t="n"/>
      <c r="S78" s="15" t="n"/>
      <c r="T78" s="15" t="n"/>
      <c r="U78" s="15" t="n"/>
      <c r="V78" s="15" t="n"/>
      <c r="W78" s="15" t="n"/>
      <c r="X78" s="15" t="n"/>
      <c r="Y78" s="15" t="n"/>
      <c r="Z78" s="15" t="n"/>
      <c r="AA78" s="15" t="n"/>
      <c r="AB78" s="15" t="n"/>
      <c r="AC78" s="16" t="n"/>
      <c r="AD78" s="15" t="n"/>
      <c r="AE78" s="16" t="n"/>
      <c r="AF78" s="15" t="n"/>
      <c r="AG78" s="15" t="n"/>
      <c r="AH78" s="18" t="n"/>
      <c r="AI78" s="18" t="n"/>
      <c r="AJ78" s="19">
        <f>IFERROR(IF(A78="","",IF(T78="Canceled","Canceled",IF(T78="No-Show","No-Show",IF(OR(F78="",H78=""),"Review Dates",IF(AND(F78=TODAY(),U78&lt;&gt;"Checked In"),"Arriving Today",IF(AND(H78=TODAY(),V78&lt;&gt;"Checked Out"),"Departing Today",IF(AND(F78&lt;=TODAY(),H78&gt;TODAY(),U78="Checked In"),"In House",IF(F78&gt;TODAY(),"Upcoming",IF(V78="Checked Out","Completed","Past Arrival - Review"))))))))),"Review")</f>
        <v/>
      </c>
      <c r="AK78" s="19">
        <f>IFERROR(IF(A78="","",IF(T78="Canceled","Canceled Reservation",IF(AND(F78&lt;&gt;"",H78&lt;&gt;"",H78&lt;=F78),"Departure Date Error",IF(AND(F78&lt;=TODAY()+1,H78&gt;TODAY(),N78="",T78&lt;&gt;"Canceled",T78&lt;&gt;"No-Show"),"Room Not Assigned",IF(AND(F78=TODAY(),OR(W78="Dirty",W78="In Progress",W78="Out of Order",W78="Not Assigned"),T78&lt;&gt;"Canceled"),"Room Not Ready",IF(AND(Z78="Yes",AD78&lt;&gt;"Completed",T78&lt;&gt;"Canceled"),"Accessible Request to Confirm",IF(AND(R78&lt;&gt;"",R78&gt;=Dashboard!$E$5,T78&lt;&gt;"Canceled",T78&lt;&gt;"No-Show"),"High Balance",IF(AND(S78="",T78&lt;&gt;"Canceled",T78&lt;&gt;"No-Show"),"Payment Method Missing",IF(AND(AC78&lt;&gt;"",AD78&lt;&gt;"Completed",AD78&lt;&gt;"Not Applicable"),"Guest Request Open","Ready"))))))))),"Review")</f>
        <v/>
      </c>
      <c r="AL78" s="17" t="n"/>
      <c r="AM78" s="16" t="n"/>
    </row>
    <row r="79">
      <c r="A79" s="15" t="n"/>
      <c r="B79" s="15" t="n"/>
      <c r="C79" s="15" t="n"/>
      <c r="D79" s="15" t="n"/>
      <c r="E79" s="16" t="n"/>
      <c r="F79" s="17">
        <f>IF(A79="","",TODAY())</f>
        <v/>
      </c>
      <c r="G79" s="18" t="n"/>
      <c r="H79" s="17" t="n"/>
      <c r="I79" s="18" t="n"/>
      <c r="J79" s="19">
        <f>IFERROR(IF(OR(F79="",H79=""),"",MAX(0,H79-F79)),"")</f>
        <v/>
      </c>
      <c r="K79" s="15" t="n"/>
      <c r="L79" s="15" t="n"/>
      <c r="M79" s="15" t="n"/>
      <c r="N79" s="15" t="n"/>
      <c r="O79" s="15" t="n"/>
      <c r="P79" s="20" t="n"/>
      <c r="Q79" s="21">
        <f>IFERROR(IF(OR(J79="",P79=""),"",J79*P79),"")</f>
        <v/>
      </c>
      <c r="R79" s="20" t="n"/>
      <c r="S79" s="15" t="n"/>
      <c r="T79" s="15" t="n"/>
      <c r="U79" s="15" t="n"/>
      <c r="V79" s="15" t="n"/>
      <c r="W79" s="15" t="n"/>
      <c r="X79" s="15" t="n"/>
      <c r="Y79" s="15" t="n"/>
      <c r="Z79" s="15" t="n"/>
      <c r="AA79" s="15" t="n"/>
      <c r="AB79" s="15" t="n"/>
      <c r="AC79" s="16" t="n"/>
      <c r="AD79" s="15" t="n"/>
      <c r="AE79" s="16" t="n"/>
      <c r="AF79" s="15" t="n"/>
      <c r="AG79" s="15" t="n"/>
      <c r="AH79" s="18" t="n"/>
      <c r="AI79" s="18" t="n"/>
      <c r="AJ79" s="19">
        <f>IFERROR(IF(A79="","",IF(T79="Canceled","Canceled",IF(T79="No-Show","No-Show",IF(OR(F79="",H79=""),"Review Dates",IF(AND(F79=TODAY(),U79&lt;&gt;"Checked In"),"Arriving Today",IF(AND(H79=TODAY(),V79&lt;&gt;"Checked Out"),"Departing Today",IF(AND(F79&lt;=TODAY(),H79&gt;TODAY(),U79="Checked In"),"In House",IF(F79&gt;TODAY(),"Upcoming",IF(V79="Checked Out","Completed","Past Arrival - Review"))))))))),"Review")</f>
        <v/>
      </c>
      <c r="AK79" s="19">
        <f>IFERROR(IF(A79="","",IF(T79="Canceled","Canceled Reservation",IF(AND(F79&lt;&gt;"",H79&lt;&gt;"",H79&lt;=F79),"Departure Date Error",IF(AND(F79&lt;=TODAY()+1,H79&gt;TODAY(),N79="",T79&lt;&gt;"Canceled",T79&lt;&gt;"No-Show"),"Room Not Assigned",IF(AND(F79=TODAY(),OR(W79="Dirty",W79="In Progress",W79="Out of Order",W79="Not Assigned"),T79&lt;&gt;"Canceled"),"Room Not Ready",IF(AND(Z79="Yes",AD79&lt;&gt;"Completed",T79&lt;&gt;"Canceled"),"Accessible Request to Confirm",IF(AND(R79&lt;&gt;"",R79&gt;=Dashboard!$E$5,T79&lt;&gt;"Canceled",T79&lt;&gt;"No-Show"),"High Balance",IF(AND(S79="",T79&lt;&gt;"Canceled",T79&lt;&gt;"No-Show"),"Payment Method Missing",IF(AND(AC79&lt;&gt;"",AD79&lt;&gt;"Completed",AD79&lt;&gt;"Not Applicable"),"Guest Request Open","Ready"))))))))),"Review")</f>
        <v/>
      </c>
      <c r="AL79" s="17" t="n"/>
      <c r="AM79" s="16" t="n"/>
    </row>
    <row r="80">
      <c r="A80" s="15" t="n"/>
      <c r="B80" s="15" t="n"/>
      <c r="C80" s="15" t="n"/>
      <c r="D80" s="15" t="n"/>
      <c r="E80" s="16" t="n"/>
      <c r="F80" s="17">
        <f>IF(A80="","",TODAY())</f>
        <v/>
      </c>
      <c r="G80" s="18" t="n"/>
      <c r="H80" s="17" t="n"/>
      <c r="I80" s="18" t="n"/>
      <c r="J80" s="19">
        <f>IFERROR(IF(OR(F80="",H80=""),"",MAX(0,H80-F80)),"")</f>
        <v/>
      </c>
      <c r="K80" s="15" t="n"/>
      <c r="L80" s="15" t="n"/>
      <c r="M80" s="15" t="n"/>
      <c r="N80" s="15" t="n"/>
      <c r="O80" s="15" t="n"/>
      <c r="P80" s="20" t="n"/>
      <c r="Q80" s="21">
        <f>IFERROR(IF(OR(J80="",P80=""),"",J80*P80),"")</f>
        <v/>
      </c>
      <c r="R80" s="20" t="n"/>
      <c r="S80" s="15" t="n"/>
      <c r="T80" s="15" t="n"/>
      <c r="U80" s="15" t="n"/>
      <c r="V80" s="15" t="n"/>
      <c r="W80" s="15" t="n"/>
      <c r="X80" s="15" t="n"/>
      <c r="Y80" s="15" t="n"/>
      <c r="Z80" s="15" t="n"/>
      <c r="AA80" s="15" t="n"/>
      <c r="AB80" s="15" t="n"/>
      <c r="AC80" s="16" t="n"/>
      <c r="AD80" s="15" t="n"/>
      <c r="AE80" s="16" t="n"/>
      <c r="AF80" s="15" t="n"/>
      <c r="AG80" s="15" t="n"/>
      <c r="AH80" s="18" t="n"/>
      <c r="AI80" s="18" t="n"/>
      <c r="AJ80" s="19">
        <f>IFERROR(IF(A80="","",IF(T80="Canceled","Canceled",IF(T80="No-Show","No-Show",IF(OR(F80="",H80=""),"Review Dates",IF(AND(F80=TODAY(),U80&lt;&gt;"Checked In"),"Arriving Today",IF(AND(H80=TODAY(),V80&lt;&gt;"Checked Out"),"Departing Today",IF(AND(F80&lt;=TODAY(),H80&gt;TODAY(),U80="Checked In"),"In House",IF(F80&gt;TODAY(),"Upcoming",IF(V80="Checked Out","Completed","Past Arrival - Review"))))))))),"Review")</f>
        <v/>
      </c>
      <c r="AK80" s="19">
        <f>IFERROR(IF(A80="","",IF(T80="Canceled","Canceled Reservation",IF(AND(F80&lt;&gt;"",H80&lt;&gt;"",H80&lt;=F80),"Departure Date Error",IF(AND(F80&lt;=TODAY()+1,H80&gt;TODAY(),N80="",T80&lt;&gt;"Canceled",T80&lt;&gt;"No-Show"),"Room Not Assigned",IF(AND(F80=TODAY(),OR(W80="Dirty",W80="In Progress",W80="Out of Order",W80="Not Assigned"),T80&lt;&gt;"Canceled"),"Room Not Ready",IF(AND(Z80="Yes",AD80&lt;&gt;"Completed",T80&lt;&gt;"Canceled"),"Accessible Request to Confirm",IF(AND(R80&lt;&gt;"",R80&gt;=Dashboard!$E$5,T80&lt;&gt;"Canceled",T80&lt;&gt;"No-Show"),"High Balance",IF(AND(S80="",T80&lt;&gt;"Canceled",T80&lt;&gt;"No-Show"),"Payment Method Missing",IF(AND(AC80&lt;&gt;"",AD80&lt;&gt;"Completed",AD80&lt;&gt;"Not Applicable"),"Guest Request Open","Ready"))))))))),"Review")</f>
        <v/>
      </c>
      <c r="AL80" s="17" t="n"/>
      <c r="AM80" s="16" t="n"/>
    </row>
    <row r="81">
      <c r="A81" s="15" t="n"/>
      <c r="B81" s="15" t="n"/>
      <c r="C81" s="15" t="n"/>
      <c r="D81" s="15" t="n"/>
      <c r="E81" s="16" t="n"/>
      <c r="F81" s="17">
        <f>IF(A81="","",TODAY())</f>
        <v/>
      </c>
      <c r="G81" s="18" t="n"/>
      <c r="H81" s="17" t="n"/>
      <c r="I81" s="18" t="n"/>
      <c r="J81" s="19">
        <f>IFERROR(IF(OR(F81="",H81=""),"",MAX(0,H81-F81)),"")</f>
        <v/>
      </c>
      <c r="K81" s="15" t="n"/>
      <c r="L81" s="15" t="n"/>
      <c r="M81" s="15" t="n"/>
      <c r="N81" s="15" t="n"/>
      <c r="O81" s="15" t="n"/>
      <c r="P81" s="20" t="n"/>
      <c r="Q81" s="21">
        <f>IFERROR(IF(OR(J81="",P81=""),"",J81*P81),"")</f>
        <v/>
      </c>
      <c r="R81" s="20" t="n"/>
      <c r="S81" s="15" t="n"/>
      <c r="T81" s="15" t="n"/>
      <c r="U81" s="15" t="n"/>
      <c r="V81" s="15" t="n"/>
      <c r="W81" s="15" t="n"/>
      <c r="X81" s="15" t="n"/>
      <c r="Y81" s="15" t="n"/>
      <c r="Z81" s="15" t="n"/>
      <c r="AA81" s="15" t="n"/>
      <c r="AB81" s="15" t="n"/>
      <c r="AC81" s="16" t="n"/>
      <c r="AD81" s="15" t="n"/>
      <c r="AE81" s="16" t="n"/>
      <c r="AF81" s="15" t="n"/>
      <c r="AG81" s="15" t="n"/>
      <c r="AH81" s="18" t="n"/>
      <c r="AI81" s="18" t="n"/>
      <c r="AJ81" s="19">
        <f>IFERROR(IF(A81="","",IF(T81="Canceled","Canceled",IF(T81="No-Show","No-Show",IF(OR(F81="",H81=""),"Review Dates",IF(AND(F81=TODAY(),U81&lt;&gt;"Checked In"),"Arriving Today",IF(AND(H81=TODAY(),V81&lt;&gt;"Checked Out"),"Departing Today",IF(AND(F81&lt;=TODAY(),H81&gt;TODAY(),U81="Checked In"),"In House",IF(F81&gt;TODAY(),"Upcoming",IF(V81="Checked Out","Completed","Past Arrival - Review"))))))))),"Review")</f>
        <v/>
      </c>
      <c r="AK81" s="19">
        <f>IFERROR(IF(A81="","",IF(T81="Canceled","Canceled Reservation",IF(AND(F81&lt;&gt;"",H81&lt;&gt;"",H81&lt;=F81),"Departure Date Error",IF(AND(F81&lt;=TODAY()+1,H81&gt;TODAY(),N81="",T81&lt;&gt;"Canceled",T81&lt;&gt;"No-Show"),"Room Not Assigned",IF(AND(F81=TODAY(),OR(W81="Dirty",W81="In Progress",W81="Out of Order",W81="Not Assigned"),T81&lt;&gt;"Canceled"),"Room Not Ready",IF(AND(Z81="Yes",AD81&lt;&gt;"Completed",T81&lt;&gt;"Canceled"),"Accessible Request to Confirm",IF(AND(R81&lt;&gt;"",R81&gt;=Dashboard!$E$5,T81&lt;&gt;"Canceled",T81&lt;&gt;"No-Show"),"High Balance",IF(AND(S81="",T81&lt;&gt;"Canceled",T81&lt;&gt;"No-Show"),"Payment Method Missing",IF(AND(AC81&lt;&gt;"",AD81&lt;&gt;"Completed",AD81&lt;&gt;"Not Applicable"),"Guest Request Open","Ready"))))))))),"Review")</f>
        <v/>
      </c>
      <c r="AL81" s="17" t="n"/>
      <c r="AM81" s="16" t="n"/>
    </row>
    <row r="82">
      <c r="A82" s="15" t="n"/>
      <c r="B82" s="15" t="n"/>
      <c r="C82" s="15" t="n"/>
      <c r="D82" s="15" t="n"/>
      <c r="E82" s="16" t="n"/>
      <c r="F82" s="17">
        <f>IF(A82="","",TODAY())</f>
        <v/>
      </c>
      <c r="G82" s="18" t="n"/>
      <c r="H82" s="17" t="n"/>
      <c r="I82" s="18" t="n"/>
      <c r="J82" s="19">
        <f>IFERROR(IF(OR(F82="",H82=""),"",MAX(0,H82-F82)),"")</f>
        <v/>
      </c>
      <c r="K82" s="15" t="n"/>
      <c r="L82" s="15" t="n"/>
      <c r="M82" s="15" t="n"/>
      <c r="N82" s="15" t="n"/>
      <c r="O82" s="15" t="n"/>
      <c r="P82" s="20" t="n"/>
      <c r="Q82" s="21">
        <f>IFERROR(IF(OR(J82="",P82=""),"",J82*P82),"")</f>
        <v/>
      </c>
      <c r="R82" s="20" t="n"/>
      <c r="S82" s="15" t="n"/>
      <c r="T82" s="15" t="n"/>
      <c r="U82" s="15" t="n"/>
      <c r="V82" s="15" t="n"/>
      <c r="W82" s="15" t="n"/>
      <c r="X82" s="15" t="n"/>
      <c r="Y82" s="15" t="n"/>
      <c r="Z82" s="15" t="n"/>
      <c r="AA82" s="15" t="n"/>
      <c r="AB82" s="15" t="n"/>
      <c r="AC82" s="16" t="n"/>
      <c r="AD82" s="15" t="n"/>
      <c r="AE82" s="16" t="n"/>
      <c r="AF82" s="15" t="n"/>
      <c r="AG82" s="15" t="n"/>
      <c r="AH82" s="18" t="n"/>
      <c r="AI82" s="18" t="n"/>
      <c r="AJ82" s="19">
        <f>IFERROR(IF(A82="","",IF(T82="Canceled","Canceled",IF(T82="No-Show","No-Show",IF(OR(F82="",H82=""),"Review Dates",IF(AND(F82=TODAY(),U82&lt;&gt;"Checked In"),"Arriving Today",IF(AND(H82=TODAY(),V82&lt;&gt;"Checked Out"),"Departing Today",IF(AND(F82&lt;=TODAY(),H82&gt;TODAY(),U82="Checked In"),"In House",IF(F82&gt;TODAY(),"Upcoming",IF(V82="Checked Out","Completed","Past Arrival - Review"))))))))),"Review")</f>
        <v/>
      </c>
      <c r="AK82" s="19">
        <f>IFERROR(IF(A82="","",IF(T82="Canceled","Canceled Reservation",IF(AND(F82&lt;&gt;"",H82&lt;&gt;"",H82&lt;=F82),"Departure Date Error",IF(AND(F82&lt;=TODAY()+1,H82&gt;TODAY(),N82="",T82&lt;&gt;"Canceled",T82&lt;&gt;"No-Show"),"Room Not Assigned",IF(AND(F82=TODAY(),OR(W82="Dirty",W82="In Progress",W82="Out of Order",W82="Not Assigned"),T82&lt;&gt;"Canceled"),"Room Not Ready",IF(AND(Z82="Yes",AD82&lt;&gt;"Completed",T82&lt;&gt;"Canceled"),"Accessible Request to Confirm",IF(AND(R82&lt;&gt;"",R82&gt;=Dashboard!$E$5,T82&lt;&gt;"Canceled",T82&lt;&gt;"No-Show"),"High Balance",IF(AND(S82="",T82&lt;&gt;"Canceled",T82&lt;&gt;"No-Show"),"Payment Method Missing",IF(AND(AC82&lt;&gt;"",AD82&lt;&gt;"Completed",AD82&lt;&gt;"Not Applicable"),"Guest Request Open","Ready"))))))))),"Review")</f>
        <v/>
      </c>
      <c r="AL82" s="17" t="n"/>
      <c r="AM82" s="16" t="n"/>
    </row>
    <row r="83">
      <c r="A83" s="15" t="n"/>
      <c r="B83" s="15" t="n"/>
      <c r="C83" s="15" t="n"/>
      <c r="D83" s="15" t="n"/>
      <c r="E83" s="16" t="n"/>
      <c r="F83" s="17">
        <f>IF(A83="","",TODAY())</f>
        <v/>
      </c>
      <c r="G83" s="18" t="n"/>
      <c r="H83" s="17" t="n"/>
      <c r="I83" s="18" t="n"/>
      <c r="J83" s="19">
        <f>IFERROR(IF(OR(F83="",H83=""),"",MAX(0,H83-F83)),"")</f>
        <v/>
      </c>
      <c r="K83" s="15" t="n"/>
      <c r="L83" s="15" t="n"/>
      <c r="M83" s="15" t="n"/>
      <c r="N83" s="15" t="n"/>
      <c r="O83" s="15" t="n"/>
      <c r="P83" s="20" t="n"/>
      <c r="Q83" s="21">
        <f>IFERROR(IF(OR(J83="",P83=""),"",J83*P83),"")</f>
        <v/>
      </c>
      <c r="R83" s="20" t="n"/>
      <c r="S83" s="15" t="n"/>
      <c r="T83" s="15" t="n"/>
      <c r="U83" s="15" t="n"/>
      <c r="V83" s="15" t="n"/>
      <c r="W83" s="15" t="n"/>
      <c r="X83" s="15" t="n"/>
      <c r="Y83" s="15" t="n"/>
      <c r="Z83" s="15" t="n"/>
      <c r="AA83" s="15" t="n"/>
      <c r="AB83" s="15" t="n"/>
      <c r="AC83" s="16" t="n"/>
      <c r="AD83" s="15" t="n"/>
      <c r="AE83" s="16" t="n"/>
      <c r="AF83" s="15" t="n"/>
      <c r="AG83" s="15" t="n"/>
      <c r="AH83" s="18" t="n"/>
      <c r="AI83" s="18" t="n"/>
      <c r="AJ83" s="19">
        <f>IFERROR(IF(A83="","",IF(T83="Canceled","Canceled",IF(T83="No-Show","No-Show",IF(OR(F83="",H83=""),"Review Dates",IF(AND(F83=TODAY(),U83&lt;&gt;"Checked In"),"Arriving Today",IF(AND(H83=TODAY(),V83&lt;&gt;"Checked Out"),"Departing Today",IF(AND(F83&lt;=TODAY(),H83&gt;TODAY(),U83="Checked In"),"In House",IF(F83&gt;TODAY(),"Upcoming",IF(V83="Checked Out","Completed","Past Arrival - Review"))))))))),"Review")</f>
        <v/>
      </c>
      <c r="AK83" s="19">
        <f>IFERROR(IF(A83="","",IF(T83="Canceled","Canceled Reservation",IF(AND(F83&lt;&gt;"",H83&lt;&gt;"",H83&lt;=F83),"Departure Date Error",IF(AND(F83&lt;=TODAY()+1,H83&gt;TODAY(),N83="",T83&lt;&gt;"Canceled",T83&lt;&gt;"No-Show"),"Room Not Assigned",IF(AND(F83=TODAY(),OR(W83="Dirty",W83="In Progress",W83="Out of Order",W83="Not Assigned"),T83&lt;&gt;"Canceled"),"Room Not Ready",IF(AND(Z83="Yes",AD83&lt;&gt;"Completed",T83&lt;&gt;"Canceled"),"Accessible Request to Confirm",IF(AND(R83&lt;&gt;"",R83&gt;=Dashboard!$E$5,T83&lt;&gt;"Canceled",T83&lt;&gt;"No-Show"),"High Balance",IF(AND(S83="",T83&lt;&gt;"Canceled",T83&lt;&gt;"No-Show"),"Payment Method Missing",IF(AND(AC83&lt;&gt;"",AD83&lt;&gt;"Completed",AD83&lt;&gt;"Not Applicable"),"Guest Request Open","Ready"))))))))),"Review")</f>
        <v/>
      </c>
      <c r="AL83" s="17" t="n"/>
      <c r="AM83" s="16" t="n"/>
    </row>
    <row r="84">
      <c r="A84" s="15" t="n"/>
      <c r="B84" s="15" t="n"/>
      <c r="C84" s="15" t="n"/>
      <c r="D84" s="15" t="n"/>
      <c r="E84" s="16" t="n"/>
      <c r="F84" s="17">
        <f>IF(A84="","",TODAY())</f>
        <v/>
      </c>
      <c r="G84" s="18" t="n"/>
      <c r="H84" s="17" t="n"/>
      <c r="I84" s="18" t="n"/>
      <c r="J84" s="19">
        <f>IFERROR(IF(OR(F84="",H84=""),"",MAX(0,H84-F84)),"")</f>
        <v/>
      </c>
      <c r="K84" s="15" t="n"/>
      <c r="L84" s="15" t="n"/>
      <c r="M84" s="15" t="n"/>
      <c r="N84" s="15" t="n"/>
      <c r="O84" s="15" t="n"/>
      <c r="P84" s="20" t="n"/>
      <c r="Q84" s="21">
        <f>IFERROR(IF(OR(J84="",P84=""),"",J84*P84),"")</f>
        <v/>
      </c>
      <c r="R84" s="20" t="n"/>
      <c r="S84" s="15" t="n"/>
      <c r="T84" s="15" t="n"/>
      <c r="U84" s="15" t="n"/>
      <c r="V84" s="15" t="n"/>
      <c r="W84" s="15" t="n"/>
      <c r="X84" s="15" t="n"/>
      <c r="Y84" s="15" t="n"/>
      <c r="Z84" s="15" t="n"/>
      <c r="AA84" s="15" t="n"/>
      <c r="AB84" s="15" t="n"/>
      <c r="AC84" s="16" t="n"/>
      <c r="AD84" s="15" t="n"/>
      <c r="AE84" s="16" t="n"/>
      <c r="AF84" s="15" t="n"/>
      <c r="AG84" s="15" t="n"/>
      <c r="AH84" s="18" t="n"/>
      <c r="AI84" s="18" t="n"/>
      <c r="AJ84" s="19">
        <f>IFERROR(IF(A84="","",IF(T84="Canceled","Canceled",IF(T84="No-Show","No-Show",IF(OR(F84="",H84=""),"Review Dates",IF(AND(F84=TODAY(),U84&lt;&gt;"Checked In"),"Arriving Today",IF(AND(H84=TODAY(),V84&lt;&gt;"Checked Out"),"Departing Today",IF(AND(F84&lt;=TODAY(),H84&gt;TODAY(),U84="Checked In"),"In House",IF(F84&gt;TODAY(),"Upcoming",IF(V84="Checked Out","Completed","Past Arrival - Review"))))))))),"Review")</f>
        <v/>
      </c>
      <c r="AK84" s="19">
        <f>IFERROR(IF(A84="","",IF(T84="Canceled","Canceled Reservation",IF(AND(F84&lt;&gt;"",H84&lt;&gt;"",H84&lt;=F84),"Departure Date Error",IF(AND(F84&lt;=TODAY()+1,H84&gt;TODAY(),N84="",T84&lt;&gt;"Canceled",T84&lt;&gt;"No-Show"),"Room Not Assigned",IF(AND(F84=TODAY(),OR(W84="Dirty",W84="In Progress",W84="Out of Order",W84="Not Assigned"),T84&lt;&gt;"Canceled"),"Room Not Ready",IF(AND(Z84="Yes",AD84&lt;&gt;"Completed",T84&lt;&gt;"Canceled"),"Accessible Request to Confirm",IF(AND(R84&lt;&gt;"",R84&gt;=Dashboard!$E$5,T84&lt;&gt;"Canceled",T84&lt;&gt;"No-Show"),"High Balance",IF(AND(S84="",T84&lt;&gt;"Canceled",T84&lt;&gt;"No-Show"),"Payment Method Missing",IF(AND(AC84&lt;&gt;"",AD84&lt;&gt;"Completed",AD84&lt;&gt;"Not Applicable"),"Guest Request Open","Ready"))))))))),"Review")</f>
        <v/>
      </c>
      <c r="AL84" s="17" t="n"/>
      <c r="AM84" s="16" t="n"/>
    </row>
    <row r="85">
      <c r="A85" s="15" t="n"/>
      <c r="B85" s="15" t="n"/>
      <c r="C85" s="15" t="n"/>
      <c r="D85" s="15" t="n"/>
      <c r="E85" s="16" t="n"/>
      <c r="F85" s="17">
        <f>IF(A85="","",TODAY())</f>
        <v/>
      </c>
      <c r="G85" s="18" t="n"/>
      <c r="H85" s="17" t="n"/>
      <c r="I85" s="18" t="n"/>
      <c r="J85" s="19">
        <f>IFERROR(IF(OR(F85="",H85=""),"",MAX(0,H85-F85)),"")</f>
        <v/>
      </c>
      <c r="K85" s="15" t="n"/>
      <c r="L85" s="15" t="n"/>
      <c r="M85" s="15" t="n"/>
      <c r="N85" s="15" t="n"/>
      <c r="O85" s="15" t="n"/>
      <c r="P85" s="20" t="n"/>
      <c r="Q85" s="21">
        <f>IFERROR(IF(OR(J85="",P85=""),"",J85*P85),"")</f>
        <v/>
      </c>
      <c r="R85" s="20" t="n"/>
      <c r="S85" s="15" t="n"/>
      <c r="T85" s="15" t="n"/>
      <c r="U85" s="15" t="n"/>
      <c r="V85" s="15" t="n"/>
      <c r="W85" s="15" t="n"/>
      <c r="X85" s="15" t="n"/>
      <c r="Y85" s="15" t="n"/>
      <c r="Z85" s="15" t="n"/>
      <c r="AA85" s="15" t="n"/>
      <c r="AB85" s="15" t="n"/>
      <c r="AC85" s="16" t="n"/>
      <c r="AD85" s="15" t="n"/>
      <c r="AE85" s="16" t="n"/>
      <c r="AF85" s="15" t="n"/>
      <c r="AG85" s="15" t="n"/>
      <c r="AH85" s="18" t="n"/>
      <c r="AI85" s="18" t="n"/>
      <c r="AJ85" s="19">
        <f>IFERROR(IF(A85="","",IF(T85="Canceled","Canceled",IF(T85="No-Show","No-Show",IF(OR(F85="",H85=""),"Review Dates",IF(AND(F85=TODAY(),U85&lt;&gt;"Checked In"),"Arriving Today",IF(AND(H85=TODAY(),V85&lt;&gt;"Checked Out"),"Departing Today",IF(AND(F85&lt;=TODAY(),H85&gt;TODAY(),U85="Checked In"),"In House",IF(F85&gt;TODAY(),"Upcoming",IF(V85="Checked Out","Completed","Past Arrival - Review"))))))))),"Review")</f>
        <v/>
      </c>
      <c r="AK85" s="19">
        <f>IFERROR(IF(A85="","",IF(T85="Canceled","Canceled Reservation",IF(AND(F85&lt;&gt;"",H85&lt;&gt;"",H85&lt;=F85),"Departure Date Error",IF(AND(F85&lt;=TODAY()+1,H85&gt;TODAY(),N85="",T85&lt;&gt;"Canceled",T85&lt;&gt;"No-Show"),"Room Not Assigned",IF(AND(F85=TODAY(),OR(W85="Dirty",W85="In Progress",W85="Out of Order",W85="Not Assigned"),T85&lt;&gt;"Canceled"),"Room Not Ready",IF(AND(Z85="Yes",AD85&lt;&gt;"Completed",T85&lt;&gt;"Canceled"),"Accessible Request to Confirm",IF(AND(R85&lt;&gt;"",R85&gt;=Dashboard!$E$5,T85&lt;&gt;"Canceled",T85&lt;&gt;"No-Show"),"High Balance",IF(AND(S85="",T85&lt;&gt;"Canceled",T85&lt;&gt;"No-Show"),"Payment Method Missing",IF(AND(AC85&lt;&gt;"",AD85&lt;&gt;"Completed",AD85&lt;&gt;"Not Applicable"),"Guest Request Open","Ready"))))))))),"Review")</f>
        <v/>
      </c>
      <c r="AL85" s="17" t="n"/>
      <c r="AM85" s="16" t="n"/>
    </row>
    <row r="86">
      <c r="A86" s="15" t="n"/>
      <c r="B86" s="15" t="n"/>
      <c r="C86" s="15" t="n"/>
      <c r="D86" s="15" t="n"/>
      <c r="E86" s="16" t="n"/>
      <c r="F86" s="17">
        <f>IF(A86="","",TODAY())</f>
        <v/>
      </c>
      <c r="G86" s="18" t="n"/>
      <c r="H86" s="17" t="n"/>
      <c r="I86" s="18" t="n"/>
      <c r="J86" s="19">
        <f>IFERROR(IF(OR(F86="",H86=""),"",MAX(0,H86-F86)),"")</f>
        <v/>
      </c>
      <c r="K86" s="15" t="n"/>
      <c r="L86" s="15" t="n"/>
      <c r="M86" s="15" t="n"/>
      <c r="N86" s="15" t="n"/>
      <c r="O86" s="15" t="n"/>
      <c r="P86" s="20" t="n"/>
      <c r="Q86" s="21">
        <f>IFERROR(IF(OR(J86="",P86=""),"",J86*P86),"")</f>
        <v/>
      </c>
      <c r="R86" s="20" t="n"/>
      <c r="S86" s="15" t="n"/>
      <c r="T86" s="15" t="n"/>
      <c r="U86" s="15" t="n"/>
      <c r="V86" s="15" t="n"/>
      <c r="W86" s="15" t="n"/>
      <c r="X86" s="15" t="n"/>
      <c r="Y86" s="15" t="n"/>
      <c r="Z86" s="15" t="n"/>
      <c r="AA86" s="15" t="n"/>
      <c r="AB86" s="15" t="n"/>
      <c r="AC86" s="16" t="n"/>
      <c r="AD86" s="15" t="n"/>
      <c r="AE86" s="16" t="n"/>
      <c r="AF86" s="15" t="n"/>
      <c r="AG86" s="15" t="n"/>
      <c r="AH86" s="18" t="n"/>
      <c r="AI86" s="18" t="n"/>
      <c r="AJ86" s="19">
        <f>IFERROR(IF(A86="","",IF(T86="Canceled","Canceled",IF(T86="No-Show","No-Show",IF(OR(F86="",H86=""),"Review Dates",IF(AND(F86=TODAY(),U86&lt;&gt;"Checked In"),"Arriving Today",IF(AND(H86=TODAY(),V86&lt;&gt;"Checked Out"),"Departing Today",IF(AND(F86&lt;=TODAY(),H86&gt;TODAY(),U86="Checked In"),"In House",IF(F86&gt;TODAY(),"Upcoming",IF(V86="Checked Out","Completed","Past Arrival - Review"))))))))),"Review")</f>
        <v/>
      </c>
      <c r="AK86" s="19">
        <f>IFERROR(IF(A86="","",IF(T86="Canceled","Canceled Reservation",IF(AND(F86&lt;&gt;"",H86&lt;&gt;"",H86&lt;=F86),"Departure Date Error",IF(AND(F86&lt;=TODAY()+1,H86&gt;TODAY(),N86="",T86&lt;&gt;"Canceled",T86&lt;&gt;"No-Show"),"Room Not Assigned",IF(AND(F86=TODAY(),OR(W86="Dirty",W86="In Progress",W86="Out of Order",W86="Not Assigned"),T86&lt;&gt;"Canceled"),"Room Not Ready",IF(AND(Z86="Yes",AD86&lt;&gt;"Completed",T86&lt;&gt;"Canceled"),"Accessible Request to Confirm",IF(AND(R86&lt;&gt;"",R86&gt;=Dashboard!$E$5,T86&lt;&gt;"Canceled",T86&lt;&gt;"No-Show"),"High Balance",IF(AND(S86="",T86&lt;&gt;"Canceled",T86&lt;&gt;"No-Show"),"Payment Method Missing",IF(AND(AC86&lt;&gt;"",AD86&lt;&gt;"Completed",AD86&lt;&gt;"Not Applicable"),"Guest Request Open","Ready"))))))))),"Review")</f>
        <v/>
      </c>
      <c r="AL86" s="17" t="n"/>
      <c r="AM86" s="16" t="n"/>
    </row>
    <row r="87">
      <c r="A87" s="15" t="n"/>
      <c r="B87" s="15" t="n"/>
      <c r="C87" s="15" t="n"/>
      <c r="D87" s="15" t="n"/>
      <c r="E87" s="16" t="n"/>
      <c r="F87" s="17">
        <f>IF(A87="","",TODAY())</f>
        <v/>
      </c>
      <c r="G87" s="18" t="n"/>
      <c r="H87" s="17" t="n"/>
      <c r="I87" s="18" t="n"/>
      <c r="J87" s="19">
        <f>IFERROR(IF(OR(F87="",H87=""),"",MAX(0,H87-F87)),"")</f>
        <v/>
      </c>
      <c r="K87" s="15" t="n"/>
      <c r="L87" s="15" t="n"/>
      <c r="M87" s="15" t="n"/>
      <c r="N87" s="15" t="n"/>
      <c r="O87" s="15" t="n"/>
      <c r="P87" s="20" t="n"/>
      <c r="Q87" s="21">
        <f>IFERROR(IF(OR(J87="",P87=""),"",J87*P87),"")</f>
        <v/>
      </c>
      <c r="R87" s="20" t="n"/>
      <c r="S87" s="15" t="n"/>
      <c r="T87" s="15" t="n"/>
      <c r="U87" s="15" t="n"/>
      <c r="V87" s="15" t="n"/>
      <c r="W87" s="15" t="n"/>
      <c r="X87" s="15" t="n"/>
      <c r="Y87" s="15" t="n"/>
      <c r="Z87" s="15" t="n"/>
      <c r="AA87" s="15" t="n"/>
      <c r="AB87" s="15" t="n"/>
      <c r="AC87" s="16" t="n"/>
      <c r="AD87" s="15" t="n"/>
      <c r="AE87" s="16" t="n"/>
      <c r="AF87" s="15" t="n"/>
      <c r="AG87" s="15" t="n"/>
      <c r="AH87" s="18" t="n"/>
      <c r="AI87" s="18" t="n"/>
      <c r="AJ87" s="19">
        <f>IFERROR(IF(A87="","",IF(T87="Canceled","Canceled",IF(T87="No-Show","No-Show",IF(OR(F87="",H87=""),"Review Dates",IF(AND(F87=TODAY(),U87&lt;&gt;"Checked In"),"Arriving Today",IF(AND(H87=TODAY(),V87&lt;&gt;"Checked Out"),"Departing Today",IF(AND(F87&lt;=TODAY(),H87&gt;TODAY(),U87="Checked In"),"In House",IF(F87&gt;TODAY(),"Upcoming",IF(V87="Checked Out","Completed","Past Arrival - Review"))))))))),"Review")</f>
        <v/>
      </c>
      <c r="AK87" s="19">
        <f>IFERROR(IF(A87="","",IF(T87="Canceled","Canceled Reservation",IF(AND(F87&lt;&gt;"",H87&lt;&gt;"",H87&lt;=F87),"Departure Date Error",IF(AND(F87&lt;=TODAY()+1,H87&gt;TODAY(),N87="",T87&lt;&gt;"Canceled",T87&lt;&gt;"No-Show"),"Room Not Assigned",IF(AND(F87=TODAY(),OR(W87="Dirty",W87="In Progress",W87="Out of Order",W87="Not Assigned"),T87&lt;&gt;"Canceled"),"Room Not Ready",IF(AND(Z87="Yes",AD87&lt;&gt;"Completed",T87&lt;&gt;"Canceled"),"Accessible Request to Confirm",IF(AND(R87&lt;&gt;"",R87&gt;=Dashboard!$E$5,T87&lt;&gt;"Canceled",T87&lt;&gt;"No-Show"),"High Balance",IF(AND(S87="",T87&lt;&gt;"Canceled",T87&lt;&gt;"No-Show"),"Payment Method Missing",IF(AND(AC87&lt;&gt;"",AD87&lt;&gt;"Completed",AD87&lt;&gt;"Not Applicable"),"Guest Request Open","Ready"))))))))),"Review")</f>
        <v/>
      </c>
      <c r="AL87" s="17" t="n"/>
      <c r="AM87" s="16" t="n"/>
    </row>
    <row r="88">
      <c r="A88" s="15" t="n"/>
      <c r="B88" s="15" t="n"/>
      <c r="C88" s="15" t="n"/>
      <c r="D88" s="15" t="n"/>
      <c r="E88" s="16" t="n"/>
      <c r="F88" s="17">
        <f>IF(A88="","",TODAY())</f>
        <v/>
      </c>
      <c r="G88" s="18" t="n"/>
      <c r="H88" s="17" t="n"/>
      <c r="I88" s="18" t="n"/>
      <c r="J88" s="19">
        <f>IFERROR(IF(OR(F88="",H88=""),"",MAX(0,H88-F88)),"")</f>
        <v/>
      </c>
      <c r="K88" s="15" t="n"/>
      <c r="L88" s="15" t="n"/>
      <c r="M88" s="15" t="n"/>
      <c r="N88" s="15" t="n"/>
      <c r="O88" s="15" t="n"/>
      <c r="P88" s="20" t="n"/>
      <c r="Q88" s="21">
        <f>IFERROR(IF(OR(J88="",P88=""),"",J88*P88),"")</f>
        <v/>
      </c>
      <c r="R88" s="20" t="n"/>
      <c r="S88" s="15" t="n"/>
      <c r="T88" s="15" t="n"/>
      <c r="U88" s="15" t="n"/>
      <c r="V88" s="15" t="n"/>
      <c r="W88" s="15" t="n"/>
      <c r="X88" s="15" t="n"/>
      <c r="Y88" s="15" t="n"/>
      <c r="Z88" s="15" t="n"/>
      <c r="AA88" s="15" t="n"/>
      <c r="AB88" s="15" t="n"/>
      <c r="AC88" s="16" t="n"/>
      <c r="AD88" s="15" t="n"/>
      <c r="AE88" s="16" t="n"/>
      <c r="AF88" s="15" t="n"/>
      <c r="AG88" s="15" t="n"/>
      <c r="AH88" s="18" t="n"/>
      <c r="AI88" s="18" t="n"/>
      <c r="AJ88" s="19">
        <f>IFERROR(IF(A88="","",IF(T88="Canceled","Canceled",IF(T88="No-Show","No-Show",IF(OR(F88="",H88=""),"Review Dates",IF(AND(F88=TODAY(),U88&lt;&gt;"Checked In"),"Arriving Today",IF(AND(H88=TODAY(),V88&lt;&gt;"Checked Out"),"Departing Today",IF(AND(F88&lt;=TODAY(),H88&gt;TODAY(),U88="Checked In"),"In House",IF(F88&gt;TODAY(),"Upcoming",IF(V88="Checked Out","Completed","Past Arrival - Review"))))))))),"Review")</f>
        <v/>
      </c>
      <c r="AK88" s="19">
        <f>IFERROR(IF(A88="","",IF(T88="Canceled","Canceled Reservation",IF(AND(F88&lt;&gt;"",H88&lt;&gt;"",H88&lt;=F88),"Departure Date Error",IF(AND(F88&lt;=TODAY()+1,H88&gt;TODAY(),N88="",T88&lt;&gt;"Canceled",T88&lt;&gt;"No-Show"),"Room Not Assigned",IF(AND(F88=TODAY(),OR(W88="Dirty",W88="In Progress",W88="Out of Order",W88="Not Assigned"),T88&lt;&gt;"Canceled"),"Room Not Ready",IF(AND(Z88="Yes",AD88&lt;&gt;"Completed",T88&lt;&gt;"Canceled"),"Accessible Request to Confirm",IF(AND(R88&lt;&gt;"",R88&gt;=Dashboard!$E$5,T88&lt;&gt;"Canceled",T88&lt;&gt;"No-Show"),"High Balance",IF(AND(S88="",T88&lt;&gt;"Canceled",T88&lt;&gt;"No-Show"),"Payment Method Missing",IF(AND(AC88&lt;&gt;"",AD88&lt;&gt;"Completed",AD88&lt;&gt;"Not Applicable"),"Guest Request Open","Ready"))))))))),"Review")</f>
        <v/>
      </c>
      <c r="AL88" s="17" t="n"/>
      <c r="AM88" s="16" t="n"/>
    </row>
    <row r="89">
      <c r="A89" s="15" t="n"/>
      <c r="B89" s="15" t="n"/>
      <c r="C89" s="15" t="n"/>
      <c r="D89" s="15" t="n"/>
      <c r="E89" s="16" t="n"/>
      <c r="F89" s="17">
        <f>IF(A89="","",TODAY())</f>
        <v/>
      </c>
      <c r="G89" s="18" t="n"/>
      <c r="H89" s="17" t="n"/>
      <c r="I89" s="18" t="n"/>
      <c r="J89" s="19">
        <f>IFERROR(IF(OR(F89="",H89=""),"",MAX(0,H89-F89)),"")</f>
        <v/>
      </c>
      <c r="K89" s="15" t="n"/>
      <c r="L89" s="15" t="n"/>
      <c r="M89" s="15" t="n"/>
      <c r="N89" s="15" t="n"/>
      <c r="O89" s="15" t="n"/>
      <c r="P89" s="20" t="n"/>
      <c r="Q89" s="21">
        <f>IFERROR(IF(OR(J89="",P89=""),"",J89*P89),"")</f>
        <v/>
      </c>
      <c r="R89" s="20" t="n"/>
      <c r="S89" s="15" t="n"/>
      <c r="T89" s="15" t="n"/>
      <c r="U89" s="15" t="n"/>
      <c r="V89" s="15" t="n"/>
      <c r="W89" s="15" t="n"/>
      <c r="X89" s="15" t="n"/>
      <c r="Y89" s="15" t="n"/>
      <c r="Z89" s="15" t="n"/>
      <c r="AA89" s="15" t="n"/>
      <c r="AB89" s="15" t="n"/>
      <c r="AC89" s="16" t="n"/>
      <c r="AD89" s="15" t="n"/>
      <c r="AE89" s="16" t="n"/>
      <c r="AF89" s="15" t="n"/>
      <c r="AG89" s="15" t="n"/>
      <c r="AH89" s="18" t="n"/>
      <c r="AI89" s="18" t="n"/>
      <c r="AJ89" s="19">
        <f>IFERROR(IF(A89="","",IF(T89="Canceled","Canceled",IF(T89="No-Show","No-Show",IF(OR(F89="",H89=""),"Review Dates",IF(AND(F89=TODAY(),U89&lt;&gt;"Checked In"),"Arriving Today",IF(AND(H89=TODAY(),V89&lt;&gt;"Checked Out"),"Departing Today",IF(AND(F89&lt;=TODAY(),H89&gt;TODAY(),U89="Checked In"),"In House",IF(F89&gt;TODAY(),"Upcoming",IF(V89="Checked Out","Completed","Past Arrival - Review"))))))))),"Review")</f>
        <v/>
      </c>
      <c r="AK89" s="19">
        <f>IFERROR(IF(A89="","",IF(T89="Canceled","Canceled Reservation",IF(AND(F89&lt;&gt;"",H89&lt;&gt;"",H89&lt;=F89),"Departure Date Error",IF(AND(F89&lt;=TODAY()+1,H89&gt;TODAY(),N89="",T89&lt;&gt;"Canceled",T89&lt;&gt;"No-Show"),"Room Not Assigned",IF(AND(F89=TODAY(),OR(W89="Dirty",W89="In Progress",W89="Out of Order",W89="Not Assigned"),T89&lt;&gt;"Canceled"),"Room Not Ready",IF(AND(Z89="Yes",AD89&lt;&gt;"Completed",T89&lt;&gt;"Canceled"),"Accessible Request to Confirm",IF(AND(R89&lt;&gt;"",R89&gt;=Dashboard!$E$5,T89&lt;&gt;"Canceled",T89&lt;&gt;"No-Show"),"High Balance",IF(AND(S89="",T89&lt;&gt;"Canceled",T89&lt;&gt;"No-Show"),"Payment Method Missing",IF(AND(AC89&lt;&gt;"",AD89&lt;&gt;"Completed",AD89&lt;&gt;"Not Applicable"),"Guest Request Open","Ready"))))))))),"Review")</f>
        <v/>
      </c>
      <c r="AL89" s="17" t="n"/>
      <c r="AM89" s="16" t="n"/>
    </row>
    <row r="90">
      <c r="A90" s="15" t="n"/>
      <c r="B90" s="15" t="n"/>
      <c r="C90" s="15" t="n"/>
      <c r="D90" s="15" t="n"/>
      <c r="E90" s="16" t="n"/>
      <c r="F90" s="17">
        <f>IF(A90="","",TODAY())</f>
        <v/>
      </c>
      <c r="G90" s="18" t="n"/>
      <c r="H90" s="17" t="n"/>
      <c r="I90" s="18" t="n"/>
      <c r="J90" s="19">
        <f>IFERROR(IF(OR(F90="",H90=""),"",MAX(0,H90-F90)),"")</f>
        <v/>
      </c>
      <c r="K90" s="15" t="n"/>
      <c r="L90" s="15" t="n"/>
      <c r="M90" s="15" t="n"/>
      <c r="N90" s="15" t="n"/>
      <c r="O90" s="15" t="n"/>
      <c r="P90" s="20" t="n"/>
      <c r="Q90" s="21">
        <f>IFERROR(IF(OR(J90="",P90=""),"",J90*P90),"")</f>
        <v/>
      </c>
      <c r="R90" s="20" t="n"/>
      <c r="S90" s="15" t="n"/>
      <c r="T90" s="15" t="n"/>
      <c r="U90" s="15" t="n"/>
      <c r="V90" s="15" t="n"/>
      <c r="W90" s="15" t="n"/>
      <c r="X90" s="15" t="n"/>
      <c r="Y90" s="15" t="n"/>
      <c r="Z90" s="15" t="n"/>
      <c r="AA90" s="15" t="n"/>
      <c r="AB90" s="15" t="n"/>
      <c r="AC90" s="16" t="n"/>
      <c r="AD90" s="15" t="n"/>
      <c r="AE90" s="16" t="n"/>
      <c r="AF90" s="15" t="n"/>
      <c r="AG90" s="15" t="n"/>
      <c r="AH90" s="18" t="n"/>
      <c r="AI90" s="18" t="n"/>
      <c r="AJ90" s="19">
        <f>IFERROR(IF(A90="","",IF(T90="Canceled","Canceled",IF(T90="No-Show","No-Show",IF(OR(F90="",H90=""),"Review Dates",IF(AND(F90=TODAY(),U90&lt;&gt;"Checked In"),"Arriving Today",IF(AND(H90=TODAY(),V90&lt;&gt;"Checked Out"),"Departing Today",IF(AND(F90&lt;=TODAY(),H90&gt;TODAY(),U90="Checked In"),"In House",IF(F90&gt;TODAY(),"Upcoming",IF(V90="Checked Out","Completed","Past Arrival - Review"))))))))),"Review")</f>
        <v/>
      </c>
      <c r="AK90" s="19">
        <f>IFERROR(IF(A90="","",IF(T90="Canceled","Canceled Reservation",IF(AND(F90&lt;&gt;"",H90&lt;&gt;"",H90&lt;=F90),"Departure Date Error",IF(AND(F90&lt;=TODAY()+1,H90&gt;TODAY(),N90="",T90&lt;&gt;"Canceled",T90&lt;&gt;"No-Show"),"Room Not Assigned",IF(AND(F90=TODAY(),OR(W90="Dirty",W90="In Progress",W90="Out of Order",W90="Not Assigned"),T90&lt;&gt;"Canceled"),"Room Not Ready",IF(AND(Z90="Yes",AD90&lt;&gt;"Completed",T90&lt;&gt;"Canceled"),"Accessible Request to Confirm",IF(AND(R90&lt;&gt;"",R90&gt;=Dashboard!$E$5,T90&lt;&gt;"Canceled",T90&lt;&gt;"No-Show"),"High Balance",IF(AND(S90="",T90&lt;&gt;"Canceled",T90&lt;&gt;"No-Show"),"Payment Method Missing",IF(AND(AC90&lt;&gt;"",AD90&lt;&gt;"Completed",AD90&lt;&gt;"Not Applicable"),"Guest Request Open","Ready"))))))))),"Review")</f>
        <v/>
      </c>
      <c r="AL90" s="17" t="n"/>
      <c r="AM90" s="16" t="n"/>
    </row>
    <row r="91">
      <c r="A91" s="15" t="n"/>
      <c r="B91" s="15" t="n"/>
      <c r="C91" s="15" t="n"/>
      <c r="D91" s="15" t="n"/>
      <c r="E91" s="16" t="n"/>
      <c r="F91" s="17">
        <f>IF(A91="","",TODAY())</f>
        <v/>
      </c>
      <c r="G91" s="18" t="n"/>
      <c r="H91" s="17" t="n"/>
      <c r="I91" s="18" t="n"/>
      <c r="J91" s="19">
        <f>IFERROR(IF(OR(F91="",H91=""),"",MAX(0,H91-F91)),"")</f>
        <v/>
      </c>
      <c r="K91" s="15" t="n"/>
      <c r="L91" s="15" t="n"/>
      <c r="M91" s="15" t="n"/>
      <c r="N91" s="15" t="n"/>
      <c r="O91" s="15" t="n"/>
      <c r="P91" s="20" t="n"/>
      <c r="Q91" s="21">
        <f>IFERROR(IF(OR(J91="",P91=""),"",J91*P91),"")</f>
        <v/>
      </c>
      <c r="R91" s="20" t="n"/>
      <c r="S91" s="15" t="n"/>
      <c r="T91" s="15" t="n"/>
      <c r="U91" s="15" t="n"/>
      <c r="V91" s="15" t="n"/>
      <c r="W91" s="15" t="n"/>
      <c r="X91" s="15" t="n"/>
      <c r="Y91" s="15" t="n"/>
      <c r="Z91" s="15" t="n"/>
      <c r="AA91" s="15" t="n"/>
      <c r="AB91" s="15" t="n"/>
      <c r="AC91" s="16" t="n"/>
      <c r="AD91" s="15" t="n"/>
      <c r="AE91" s="16" t="n"/>
      <c r="AF91" s="15" t="n"/>
      <c r="AG91" s="15" t="n"/>
      <c r="AH91" s="18" t="n"/>
      <c r="AI91" s="18" t="n"/>
      <c r="AJ91" s="19">
        <f>IFERROR(IF(A91="","",IF(T91="Canceled","Canceled",IF(T91="No-Show","No-Show",IF(OR(F91="",H91=""),"Review Dates",IF(AND(F91=TODAY(),U91&lt;&gt;"Checked In"),"Arriving Today",IF(AND(H91=TODAY(),V91&lt;&gt;"Checked Out"),"Departing Today",IF(AND(F91&lt;=TODAY(),H91&gt;TODAY(),U91="Checked In"),"In House",IF(F91&gt;TODAY(),"Upcoming",IF(V91="Checked Out","Completed","Past Arrival - Review"))))))))),"Review")</f>
        <v/>
      </c>
      <c r="AK91" s="19">
        <f>IFERROR(IF(A91="","",IF(T91="Canceled","Canceled Reservation",IF(AND(F91&lt;&gt;"",H91&lt;&gt;"",H91&lt;=F91),"Departure Date Error",IF(AND(F91&lt;=TODAY()+1,H91&gt;TODAY(),N91="",T91&lt;&gt;"Canceled",T91&lt;&gt;"No-Show"),"Room Not Assigned",IF(AND(F91=TODAY(),OR(W91="Dirty",W91="In Progress",W91="Out of Order",W91="Not Assigned"),T91&lt;&gt;"Canceled"),"Room Not Ready",IF(AND(Z91="Yes",AD91&lt;&gt;"Completed",T91&lt;&gt;"Canceled"),"Accessible Request to Confirm",IF(AND(R91&lt;&gt;"",R91&gt;=Dashboard!$E$5,T91&lt;&gt;"Canceled",T91&lt;&gt;"No-Show"),"High Balance",IF(AND(S91="",T91&lt;&gt;"Canceled",T91&lt;&gt;"No-Show"),"Payment Method Missing",IF(AND(AC91&lt;&gt;"",AD91&lt;&gt;"Completed",AD91&lt;&gt;"Not Applicable"),"Guest Request Open","Ready"))))))))),"Review")</f>
        <v/>
      </c>
      <c r="AL91" s="17" t="n"/>
      <c r="AM91" s="16" t="n"/>
    </row>
    <row r="92">
      <c r="A92" s="15" t="n"/>
      <c r="B92" s="15" t="n"/>
      <c r="C92" s="15" t="n"/>
      <c r="D92" s="15" t="n"/>
      <c r="E92" s="16" t="n"/>
      <c r="F92" s="17">
        <f>IF(A92="","",TODAY())</f>
        <v/>
      </c>
      <c r="G92" s="18" t="n"/>
      <c r="H92" s="17" t="n"/>
      <c r="I92" s="18" t="n"/>
      <c r="J92" s="19">
        <f>IFERROR(IF(OR(F92="",H92=""),"",MAX(0,H92-F92)),"")</f>
        <v/>
      </c>
      <c r="K92" s="15" t="n"/>
      <c r="L92" s="15" t="n"/>
      <c r="M92" s="15" t="n"/>
      <c r="N92" s="15" t="n"/>
      <c r="O92" s="15" t="n"/>
      <c r="P92" s="20" t="n"/>
      <c r="Q92" s="21">
        <f>IFERROR(IF(OR(J92="",P92=""),"",J92*P92),"")</f>
        <v/>
      </c>
      <c r="R92" s="20" t="n"/>
      <c r="S92" s="15" t="n"/>
      <c r="T92" s="15" t="n"/>
      <c r="U92" s="15" t="n"/>
      <c r="V92" s="15" t="n"/>
      <c r="W92" s="15" t="n"/>
      <c r="X92" s="15" t="n"/>
      <c r="Y92" s="15" t="n"/>
      <c r="Z92" s="15" t="n"/>
      <c r="AA92" s="15" t="n"/>
      <c r="AB92" s="15" t="n"/>
      <c r="AC92" s="16" t="n"/>
      <c r="AD92" s="15" t="n"/>
      <c r="AE92" s="16" t="n"/>
      <c r="AF92" s="15" t="n"/>
      <c r="AG92" s="15" t="n"/>
      <c r="AH92" s="18" t="n"/>
      <c r="AI92" s="18" t="n"/>
      <c r="AJ92" s="19">
        <f>IFERROR(IF(A92="","",IF(T92="Canceled","Canceled",IF(T92="No-Show","No-Show",IF(OR(F92="",H92=""),"Review Dates",IF(AND(F92=TODAY(),U92&lt;&gt;"Checked In"),"Arriving Today",IF(AND(H92=TODAY(),V92&lt;&gt;"Checked Out"),"Departing Today",IF(AND(F92&lt;=TODAY(),H92&gt;TODAY(),U92="Checked In"),"In House",IF(F92&gt;TODAY(),"Upcoming",IF(V92="Checked Out","Completed","Past Arrival - Review"))))))))),"Review")</f>
        <v/>
      </c>
      <c r="AK92" s="19">
        <f>IFERROR(IF(A92="","",IF(T92="Canceled","Canceled Reservation",IF(AND(F92&lt;&gt;"",H92&lt;&gt;"",H92&lt;=F92),"Departure Date Error",IF(AND(F92&lt;=TODAY()+1,H92&gt;TODAY(),N92="",T92&lt;&gt;"Canceled",T92&lt;&gt;"No-Show"),"Room Not Assigned",IF(AND(F92=TODAY(),OR(W92="Dirty",W92="In Progress",W92="Out of Order",W92="Not Assigned"),T92&lt;&gt;"Canceled"),"Room Not Ready",IF(AND(Z92="Yes",AD92&lt;&gt;"Completed",T92&lt;&gt;"Canceled"),"Accessible Request to Confirm",IF(AND(R92&lt;&gt;"",R92&gt;=Dashboard!$E$5,T92&lt;&gt;"Canceled",T92&lt;&gt;"No-Show"),"High Balance",IF(AND(S92="",T92&lt;&gt;"Canceled",T92&lt;&gt;"No-Show"),"Payment Method Missing",IF(AND(AC92&lt;&gt;"",AD92&lt;&gt;"Completed",AD92&lt;&gt;"Not Applicable"),"Guest Request Open","Ready"))))))))),"Review")</f>
        <v/>
      </c>
      <c r="AL92" s="17" t="n"/>
      <c r="AM92" s="16" t="n"/>
    </row>
    <row r="93">
      <c r="A93" s="15" t="n"/>
      <c r="B93" s="15" t="n"/>
      <c r="C93" s="15" t="n"/>
      <c r="D93" s="15" t="n"/>
      <c r="E93" s="16" t="n"/>
      <c r="F93" s="17">
        <f>IF(A93="","",TODAY())</f>
        <v/>
      </c>
      <c r="G93" s="18" t="n"/>
      <c r="H93" s="17" t="n"/>
      <c r="I93" s="18" t="n"/>
      <c r="J93" s="19">
        <f>IFERROR(IF(OR(F93="",H93=""),"",MAX(0,H93-F93)),"")</f>
        <v/>
      </c>
      <c r="K93" s="15" t="n"/>
      <c r="L93" s="15" t="n"/>
      <c r="M93" s="15" t="n"/>
      <c r="N93" s="15" t="n"/>
      <c r="O93" s="15" t="n"/>
      <c r="P93" s="20" t="n"/>
      <c r="Q93" s="21">
        <f>IFERROR(IF(OR(J93="",P93=""),"",J93*P93),"")</f>
        <v/>
      </c>
      <c r="R93" s="20" t="n"/>
      <c r="S93" s="15" t="n"/>
      <c r="T93" s="15" t="n"/>
      <c r="U93" s="15" t="n"/>
      <c r="V93" s="15" t="n"/>
      <c r="W93" s="15" t="n"/>
      <c r="X93" s="15" t="n"/>
      <c r="Y93" s="15" t="n"/>
      <c r="Z93" s="15" t="n"/>
      <c r="AA93" s="15" t="n"/>
      <c r="AB93" s="15" t="n"/>
      <c r="AC93" s="16" t="n"/>
      <c r="AD93" s="15" t="n"/>
      <c r="AE93" s="16" t="n"/>
      <c r="AF93" s="15" t="n"/>
      <c r="AG93" s="15" t="n"/>
      <c r="AH93" s="18" t="n"/>
      <c r="AI93" s="18" t="n"/>
      <c r="AJ93" s="19">
        <f>IFERROR(IF(A93="","",IF(T93="Canceled","Canceled",IF(T93="No-Show","No-Show",IF(OR(F93="",H93=""),"Review Dates",IF(AND(F93=TODAY(),U93&lt;&gt;"Checked In"),"Arriving Today",IF(AND(H93=TODAY(),V93&lt;&gt;"Checked Out"),"Departing Today",IF(AND(F93&lt;=TODAY(),H93&gt;TODAY(),U93="Checked In"),"In House",IF(F93&gt;TODAY(),"Upcoming",IF(V93="Checked Out","Completed","Past Arrival - Review"))))))))),"Review")</f>
        <v/>
      </c>
      <c r="AK93" s="19">
        <f>IFERROR(IF(A93="","",IF(T93="Canceled","Canceled Reservation",IF(AND(F93&lt;&gt;"",H93&lt;&gt;"",H93&lt;=F93),"Departure Date Error",IF(AND(F93&lt;=TODAY()+1,H93&gt;TODAY(),N93="",T93&lt;&gt;"Canceled",T93&lt;&gt;"No-Show"),"Room Not Assigned",IF(AND(F93=TODAY(),OR(W93="Dirty",W93="In Progress",W93="Out of Order",W93="Not Assigned"),T93&lt;&gt;"Canceled"),"Room Not Ready",IF(AND(Z93="Yes",AD93&lt;&gt;"Completed",T93&lt;&gt;"Canceled"),"Accessible Request to Confirm",IF(AND(R93&lt;&gt;"",R93&gt;=Dashboard!$E$5,T93&lt;&gt;"Canceled",T93&lt;&gt;"No-Show"),"High Balance",IF(AND(S93="",T93&lt;&gt;"Canceled",T93&lt;&gt;"No-Show"),"Payment Method Missing",IF(AND(AC93&lt;&gt;"",AD93&lt;&gt;"Completed",AD93&lt;&gt;"Not Applicable"),"Guest Request Open","Ready"))))))))),"Review")</f>
        <v/>
      </c>
      <c r="AL93" s="17" t="n"/>
      <c r="AM93" s="16" t="n"/>
    </row>
    <row r="94">
      <c r="A94" s="15" t="n"/>
      <c r="B94" s="15" t="n"/>
      <c r="C94" s="15" t="n"/>
      <c r="D94" s="15" t="n"/>
      <c r="E94" s="16" t="n"/>
      <c r="F94" s="17">
        <f>IF(A94="","",TODAY())</f>
        <v/>
      </c>
      <c r="G94" s="18" t="n"/>
      <c r="H94" s="17" t="n"/>
      <c r="I94" s="18" t="n"/>
      <c r="J94" s="19">
        <f>IFERROR(IF(OR(F94="",H94=""),"",MAX(0,H94-F94)),"")</f>
        <v/>
      </c>
      <c r="K94" s="15" t="n"/>
      <c r="L94" s="15" t="n"/>
      <c r="M94" s="15" t="n"/>
      <c r="N94" s="15" t="n"/>
      <c r="O94" s="15" t="n"/>
      <c r="P94" s="20" t="n"/>
      <c r="Q94" s="21">
        <f>IFERROR(IF(OR(J94="",P94=""),"",J94*P94),"")</f>
        <v/>
      </c>
      <c r="R94" s="20" t="n"/>
      <c r="S94" s="15" t="n"/>
      <c r="T94" s="15" t="n"/>
      <c r="U94" s="15" t="n"/>
      <c r="V94" s="15" t="n"/>
      <c r="W94" s="15" t="n"/>
      <c r="X94" s="15" t="n"/>
      <c r="Y94" s="15" t="n"/>
      <c r="Z94" s="15" t="n"/>
      <c r="AA94" s="15" t="n"/>
      <c r="AB94" s="15" t="n"/>
      <c r="AC94" s="16" t="n"/>
      <c r="AD94" s="15" t="n"/>
      <c r="AE94" s="16" t="n"/>
      <c r="AF94" s="15" t="n"/>
      <c r="AG94" s="15" t="n"/>
      <c r="AH94" s="18" t="n"/>
      <c r="AI94" s="18" t="n"/>
      <c r="AJ94" s="19">
        <f>IFERROR(IF(A94="","",IF(T94="Canceled","Canceled",IF(T94="No-Show","No-Show",IF(OR(F94="",H94=""),"Review Dates",IF(AND(F94=TODAY(),U94&lt;&gt;"Checked In"),"Arriving Today",IF(AND(H94=TODAY(),V94&lt;&gt;"Checked Out"),"Departing Today",IF(AND(F94&lt;=TODAY(),H94&gt;TODAY(),U94="Checked In"),"In House",IF(F94&gt;TODAY(),"Upcoming",IF(V94="Checked Out","Completed","Past Arrival - Review"))))))))),"Review")</f>
        <v/>
      </c>
      <c r="AK94" s="19">
        <f>IFERROR(IF(A94="","",IF(T94="Canceled","Canceled Reservation",IF(AND(F94&lt;&gt;"",H94&lt;&gt;"",H94&lt;=F94),"Departure Date Error",IF(AND(F94&lt;=TODAY()+1,H94&gt;TODAY(),N94="",T94&lt;&gt;"Canceled",T94&lt;&gt;"No-Show"),"Room Not Assigned",IF(AND(F94=TODAY(),OR(W94="Dirty",W94="In Progress",W94="Out of Order",W94="Not Assigned"),T94&lt;&gt;"Canceled"),"Room Not Ready",IF(AND(Z94="Yes",AD94&lt;&gt;"Completed",T94&lt;&gt;"Canceled"),"Accessible Request to Confirm",IF(AND(R94&lt;&gt;"",R94&gt;=Dashboard!$E$5,T94&lt;&gt;"Canceled",T94&lt;&gt;"No-Show"),"High Balance",IF(AND(S94="",T94&lt;&gt;"Canceled",T94&lt;&gt;"No-Show"),"Payment Method Missing",IF(AND(AC94&lt;&gt;"",AD94&lt;&gt;"Completed",AD94&lt;&gt;"Not Applicable"),"Guest Request Open","Ready"))))))))),"Review")</f>
        <v/>
      </c>
      <c r="AL94" s="17" t="n"/>
      <c r="AM94" s="16" t="n"/>
    </row>
    <row r="95">
      <c r="A95" s="15" t="n"/>
      <c r="B95" s="15" t="n"/>
      <c r="C95" s="15" t="n"/>
      <c r="D95" s="15" t="n"/>
      <c r="E95" s="16" t="n"/>
      <c r="F95" s="17">
        <f>IF(A95="","",TODAY())</f>
        <v/>
      </c>
      <c r="G95" s="18" t="n"/>
      <c r="H95" s="17" t="n"/>
      <c r="I95" s="18" t="n"/>
      <c r="J95" s="19">
        <f>IFERROR(IF(OR(F95="",H95=""),"",MAX(0,H95-F95)),"")</f>
        <v/>
      </c>
      <c r="K95" s="15" t="n"/>
      <c r="L95" s="15" t="n"/>
      <c r="M95" s="15" t="n"/>
      <c r="N95" s="15" t="n"/>
      <c r="O95" s="15" t="n"/>
      <c r="P95" s="20" t="n"/>
      <c r="Q95" s="21">
        <f>IFERROR(IF(OR(J95="",P95=""),"",J95*P95),"")</f>
        <v/>
      </c>
      <c r="R95" s="20" t="n"/>
      <c r="S95" s="15" t="n"/>
      <c r="T95" s="15" t="n"/>
      <c r="U95" s="15" t="n"/>
      <c r="V95" s="15" t="n"/>
      <c r="W95" s="15" t="n"/>
      <c r="X95" s="15" t="n"/>
      <c r="Y95" s="15" t="n"/>
      <c r="Z95" s="15" t="n"/>
      <c r="AA95" s="15" t="n"/>
      <c r="AB95" s="15" t="n"/>
      <c r="AC95" s="16" t="n"/>
      <c r="AD95" s="15" t="n"/>
      <c r="AE95" s="16" t="n"/>
      <c r="AF95" s="15" t="n"/>
      <c r="AG95" s="15" t="n"/>
      <c r="AH95" s="18" t="n"/>
      <c r="AI95" s="18" t="n"/>
      <c r="AJ95" s="19">
        <f>IFERROR(IF(A95="","",IF(T95="Canceled","Canceled",IF(T95="No-Show","No-Show",IF(OR(F95="",H95=""),"Review Dates",IF(AND(F95=TODAY(),U95&lt;&gt;"Checked In"),"Arriving Today",IF(AND(H95=TODAY(),V95&lt;&gt;"Checked Out"),"Departing Today",IF(AND(F95&lt;=TODAY(),H95&gt;TODAY(),U95="Checked In"),"In House",IF(F95&gt;TODAY(),"Upcoming",IF(V95="Checked Out","Completed","Past Arrival - Review"))))))))),"Review")</f>
        <v/>
      </c>
      <c r="AK95" s="19">
        <f>IFERROR(IF(A95="","",IF(T95="Canceled","Canceled Reservation",IF(AND(F95&lt;&gt;"",H95&lt;&gt;"",H95&lt;=F95),"Departure Date Error",IF(AND(F95&lt;=TODAY()+1,H95&gt;TODAY(),N95="",T95&lt;&gt;"Canceled",T95&lt;&gt;"No-Show"),"Room Not Assigned",IF(AND(F95=TODAY(),OR(W95="Dirty",W95="In Progress",W95="Out of Order",W95="Not Assigned"),T95&lt;&gt;"Canceled"),"Room Not Ready",IF(AND(Z95="Yes",AD95&lt;&gt;"Completed",T95&lt;&gt;"Canceled"),"Accessible Request to Confirm",IF(AND(R95&lt;&gt;"",R95&gt;=Dashboard!$E$5,T95&lt;&gt;"Canceled",T95&lt;&gt;"No-Show"),"High Balance",IF(AND(S95="",T95&lt;&gt;"Canceled",T95&lt;&gt;"No-Show"),"Payment Method Missing",IF(AND(AC95&lt;&gt;"",AD95&lt;&gt;"Completed",AD95&lt;&gt;"Not Applicable"),"Guest Request Open","Ready"))))))))),"Review")</f>
        <v/>
      </c>
      <c r="AL95" s="17" t="n"/>
      <c r="AM95" s="16" t="n"/>
    </row>
    <row r="96">
      <c r="A96" s="15" t="n"/>
      <c r="B96" s="15" t="n"/>
      <c r="C96" s="15" t="n"/>
      <c r="D96" s="15" t="n"/>
      <c r="E96" s="16" t="n"/>
      <c r="F96" s="17">
        <f>IF(A96="","",TODAY())</f>
        <v/>
      </c>
      <c r="G96" s="18" t="n"/>
      <c r="H96" s="17" t="n"/>
      <c r="I96" s="18" t="n"/>
      <c r="J96" s="19">
        <f>IFERROR(IF(OR(F96="",H96=""),"",MAX(0,H96-F96)),"")</f>
        <v/>
      </c>
      <c r="K96" s="15" t="n"/>
      <c r="L96" s="15" t="n"/>
      <c r="M96" s="15" t="n"/>
      <c r="N96" s="15" t="n"/>
      <c r="O96" s="15" t="n"/>
      <c r="P96" s="20" t="n"/>
      <c r="Q96" s="21">
        <f>IFERROR(IF(OR(J96="",P96=""),"",J96*P96),"")</f>
        <v/>
      </c>
      <c r="R96" s="20" t="n"/>
      <c r="S96" s="15" t="n"/>
      <c r="T96" s="15" t="n"/>
      <c r="U96" s="15" t="n"/>
      <c r="V96" s="15" t="n"/>
      <c r="W96" s="15" t="n"/>
      <c r="X96" s="15" t="n"/>
      <c r="Y96" s="15" t="n"/>
      <c r="Z96" s="15" t="n"/>
      <c r="AA96" s="15" t="n"/>
      <c r="AB96" s="15" t="n"/>
      <c r="AC96" s="16" t="n"/>
      <c r="AD96" s="15" t="n"/>
      <c r="AE96" s="16" t="n"/>
      <c r="AF96" s="15" t="n"/>
      <c r="AG96" s="15" t="n"/>
      <c r="AH96" s="18" t="n"/>
      <c r="AI96" s="18" t="n"/>
      <c r="AJ96" s="19">
        <f>IFERROR(IF(A96="","",IF(T96="Canceled","Canceled",IF(T96="No-Show","No-Show",IF(OR(F96="",H96=""),"Review Dates",IF(AND(F96=TODAY(),U96&lt;&gt;"Checked In"),"Arriving Today",IF(AND(H96=TODAY(),V96&lt;&gt;"Checked Out"),"Departing Today",IF(AND(F96&lt;=TODAY(),H96&gt;TODAY(),U96="Checked In"),"In House",IF(F96&gt;TODAY(),"Upcoming",IF(V96="Checked Out","Completed","Past Arrival - Review"))))))))),"Review")</f>
        <v/>
      </c>
      <c r="AK96" s="19">
        <f>IFERROR(IF(A96="","",IF(T96="Canceled","Canceled Reservation",IF(AND(F96&lt;&gt;"",H96&lt;&gt;"",H96&lt;=F96),"Departure Date Error",IF(AND(F96&lt;=TODAY()+1,H96&gt;TODAY(),N96="",T96&lt;&gt;"Canceled",T96&lt;&gt;"No-Show"),"Room Not Assigned",IF(AND(F96=TODAY(),OR(W96="Dirty",W96="In Progress",W96="Out of Order",W96="Not Assigned"),T96&lt;&gt;"Canceled"),"Room Not Ready",IF(AND(Z96="Yes",AD96&lt;&gt;"Completed",T96&lt;&gt;"Canceled"),"Accessible Request to Confirm",IF(AND(R96&lt;&gt;"",R96&gt;=Dashboard!$E$5,T96&lt;&gt;"Canceled",T96&lt;&gt;"No-Show"),"High Balance",IF(AND(S96="",T96&lt;&gt;"Canceled",T96&lt;&gt;"No-Show"),"Payment Method Missing",IF(AND(AC96&lt;&gt;"",AD96&lt;&gt;"Completed",AD96&lt;&gt;"Not Applicable"),"Guest Request Open","Ready"))))))))),"Review")</f>
        <v/>
      </c>
      <c r="AL96" s="17" t="n"/>
      <c r="AM96" s="16" t="n"/>
    </row>
    <row r="97">
      <c r="A97" s="15" t="n"/>
      <c r="B97" s="15" t="n"/>
      <c r="C97" s="15" t="n"/>
      <c r="D97" s="15" t="n"/>
      <c r="E97" s="16" t="n"/>
      <c r="F97" s="17">
        <f>IF(A97="","",TODAY())</f>
        <v/>
      </c>
      <c r="G97" s="18" t="n"/>
      <c r="H97" s="17" t="n"/>
      <c r="I97" s="18" t="n"/>
      <c r="J97" s="19">
        <f>IFERROR(IF(OR(F97="",H97=""),"",MAX(0,H97-F97)),"")</f>
        <v/>
      </c>
      <c r="K97" s="15" t="n"/>
      <c r="L97" s="15" t="n"/>
      <c r="M97" s="15" t="n"/>
      <c r="N97" s="15" t="n"/>
      <c r="O97" s="15" t="n"/>
      <c r="P97" s="20" t="n"/>
      <c r="Q97" s="21">
        <f>IFERROR(IF(OR(J97="",P97=""),"",J97*P97),"")</f>
        <v/>
      </c>
      <c r="R97" s="20" t="n"/>
      <c r="S97" s="15" t="n"/>
      <c r="T97" s="15" t="n"/>
      <c r="U97" s="15" t="n"/>
      <c r="V97" s="15" t="n"/>
      <c r="W97" s="15" t="n"/>
      <c r="X97" s="15" t="n"/>
      <c r="Y97" s="15" t="n"/>
      <c r="Z97" s="15" t="n"/>
      <c r="AA97" s="15" t="n"/>
      <c r="AB97" s="15" t="n"/>
      <c r="AC97" s="16" t="n"/>
      <c r="AD97" s="15" t="n"/>
      <c r="AE97" s="16" t="n"/>
      <c r="AF97" s="15" t="n"/>
      <c r="AG97" s="15" t="n"/>
      <c r="AH97" s="18" t="n"/>
      <c r="AI97" s="18" t="n"/>
      <c r="AJ97" s="19">
        <f>IFERROR(IF(A97="","",IF(T97="Canceled","Canceled",IF(T97="No-Show","No-Show",IF(OR(F97="",H97=""),"Review Dates",IF(AND(F97=TODAY(),U97&lt;&gt;"Checked In"),"Arriving Today",IF(AND(H97=TODAY(),V97&lt;&gt;"Checked Out"),"Departing Today",IF(AND(F97&lt;=TODAY(),H97&gt;TODAY(),U97="Checked In"),"In House",IF(F97&gt;TODAY(),"Upcoming",IF(V97="Checked Out","Completed","Past Arrival - Review"))))))))),"Review")</f>
        <v/>
      </c>
      <c r="AK97" s="19">
        <f>IFERROR(IF(A97="","",IF(T97="Canceled","Canceled Reservation",IF(AND(F97&lt;&gt;"",H97&lt;&gt;"",H97&lt;=F97),"Departure Date Error",IF(AND(F97&lt;=TODAY()+1,H97&gt;TODAY(),N97="",T97&lt;&gt;"Canceled",T97&lt;&gt;"No-Show"),"Room Not Assigned",IF(AND(F97=TODAY(),OR(W97="Dirty",W97="In Progress",W97="Out of Order",W97="Not Assigned"),T97&lt;&gt;"Canceled"),"Room Not Ready",IF(AND(Z97="Yes",AD97&lt;&gt;"Completed",T97&lt;&gt;"Canceled"),"Accessible Request to Confirm",IF(AND(R97&lt;&gt;"",R97&gt;=Dashboard!$E$5,T97&lt;&gt;"Canceled",T97&lt;&gt;"No-Show"),"High Balance",IF(AND(S97="",T97&lt;&gt;"Canceled",T97&lt;&gt;"No-Show"),"Payment Method Missing",IF(AND(AC97&lt;&gt;"",AD97&lt;&gt;"Completed",AD97&lt;&gt;"Not Applicable"),"Guest Request Open","Ready"))))))))),"Review")</f>
        <v/>
      </c>
      <c r="AL97" s="17" t="n"/>
      <c r="AM97" s="16" t="n"/>
    </row>
    <row r="98">
      <c r="A98" s="15" t="n"/>
      <c r="B98" s="15" t="n"/>
      <c r="C98" s="15" t="n"/>
      <c r="D98" s="15" t="n"/>
      <c r="E98" s="16" t="n"/>
      <c r="F98" s="17">
        <f>IF(A98="","",TODAY())</f>
        <v/>
      </c>
      <c r="G98" s="18" t="n"/>
      <c r="H98" s="17" t="n"/>
      <c r="I98" s="18" t="n"/>
      <c r="J98" s="19">
        <f>IFERROR(IF(OR(F98="",H98=""),"",MAX(0,H98-F98)),"")</f>
        <v/>
      </c>
      <c r="K98" s="15" t="n"/>
      <c r="L98" s="15" t="n"/>
      <c r="M98" s="15" t="n"/>
      <c r="N98" s="15" t="n"/>
      <c r="O98" s="15" t="n"/>
      <c r="P98" s="20" t="n"/>
      <c r="Q98" s="21">
        <f>IFERROR(IF(OR(J98="",P98=""),"",J98*P98),"")</f>
        <v/>
      </c>
      <c r="R98" s="20" t="n"/>
      <c r="S98" s="15" t="n"/>
      <c r="T98" s="15" t="n"/>
      <c r="U98" s="15" t="n"/>
      <c r="V98" s="15" t="n"/>
      <c r="W98" s="15" t="n"/>
      <c r="X98" s="15" t="n"/>
      <c r="Y98" s="15" t="n"/>
      <c r="Z98" s="15" t="n"/>
      <c r="AA98" s="15" t="n"/>
      <c r="AB98" s="15" t="n"/>
      <c r="AC98" s="16" t="n"/>
      <c r="AD98" s="15" t="n"/>
      <c r="AE98" s="16" t="n"/>
      <c r="AF98" s="15" t="n"/>
      <c r="AG98" s="15" t="n"/>
      <c r="AH98" s="18" t="n"/>
      <c r="AI98" s="18" t="n"/>
      <c r="AJ98" s="19">
        <f>IFERROR(IF(A98="","",IF(T98="Canceled","Canceled",IF(T98="No-Show","No-Show",IF(OR(F98="",H98=""),"Review Dates",IF(AND(F98=TODAY(),U98&lt;&gt;"Checked In"),"Arriving Today",IF(AND(H98=TODAY(),V98&lt;&gt;"Checked Out"),"Departing Today",IF(AND(F98&lt;=TODAY(),H98&gt;TODAY(),U98="Checked In"),"In House",IF(F98&gt;TODAY(),"Upcoming",IF(V98="Checked Out","Completed","Past Arrival - Review"))))))))),"Review")</f>
        <v/>
      </c>
      <c r="AK98" s="19">
        <f>IFERROR(IF(A98="","",IF(T98="Canceled","Canceled Reservation",IF(AND(F98&lt;&gt;"",H98&lt;&gt;"",H98&lt;=F98),"Departure Date Error",IF(AND(F98&lt;=TODAY()+1,H98&gt;TODAY(),N98="",T98&lt;&gt;"Canceled",T98&lt;&gt;"No-Show"),"Room Not Assigned",IF(AND(F98=TODAY(),OR(W98="Dirty",W98="In Progress",W98="Out of Order",W98="Not Assigned"),T98&lt;&gt;"Canceled"),"Room Not Ready",IF(AND(Z98="Yes",AD98&lt;&gt;"Completed",T98&lt;&gt;"Canceled"),"Accessible Request to Confirm",IF(AND(R98&lt;&gt;"",R98&gt;=Dashboard!$E$5,T98&lt;&gt;"Canceled",T98&lt;&gt;"No-Show"),"High Balance",IF(AND(S98="",T98&lt;&gt;"Canceled",T98&lt;&gt;"No-Show"),"Payment Method Missing",IF(AND(AC98&lt;&gt;"",AD98&lt;&gt;"Completed",AD98&lt;&gt;"Not Applicable"),"Guest Request Open","Ready"))))))))),"Review")</f>
        <v/>
      </c>
      <c r="AL98" s="17" t="n"/>
      <c r="AM98" s="16" t="n"/>
    </row>
    <row r="99">
      <c r="A99" s="15" t="n"/>
      <c r="B99" s="15" t="n"/>
      <c r="C99" s="15" t="n"/>
      <c r="D99" s="15" t="n"/>
      <c r="E99" s="16" t="n"/>
      <c r="F99" s="17">
        <f>IF(A99="","",TODAY())</f>
        <v/>
      </c>
      <c r="G99" s="18" t="n"/>
      <c r="H99" s="17" t="n"/>
      <c r="I99" s="18" t="n"/>
      <c r="J99" s="19">
        <f>IFERROR(IF(OR(F99="",H99=""),"",MAX(0,H99-F99)),"")</f>
        <v/>
      </c>
      <c r="K99" s="15" t="n"/>
      <c r="L99" s="15" t="n"/>
      <c r="M99" s="15" t="n"/>
      <c r="N99" s="15" t="n"/>
      <c r="O99" s="15" t="n"/>
      <c r="P99" s="20" t="n"/>
      <c r="Q99" s="21">
        <f>IFERROR(IF(OR(J99="",P99=""),"",J99*P99),"")</f>
        <v/>
      </c>
      <c r="R99" s="20" t="n"/>
      <c r="S99" s="15" t="n"/>
      <c r="T99" s="15" t="n"/>
      <c r="U99" s="15" t="n"/>
      <c r="V99" s="15" t="n"/>
      <c r="W99" s="15" t="n"/>
      <c r="X99" s="15" t="n"/>
      <c r="Y99" s="15" t="n"/>
      <c r="Z99" s="15" t="n"/>
      <c r="AA99" s="15" t="n"/>
      <c r="AB99" s="15" t="n"/>
      <c r="AC99" s="16" t="n"/>
      <c r="AD99" s="15" t="n"/>
      <c r="AE99" s="16" t="n"/>
      <c r="AF99" s="15" t="n"/>
      <c r="AG99" s="15" t="n"/>
      <c r="AH99" s="18" t="n"/>
      <c r="AI99" s="18" t="n"/>
      <c r="AJ99" s="19">
        <f>IFERROR(IF(A99="","",IF(T99="Canceled","Canceled",IF(T99="No-Show","No-Show",IF(OR(F99="",H99=""),"Review Dates",IF(AND(F99=TODAY(),U99&lt;&gt;"Checked In"),"Arriving Today",IF(AND(H99=TODAY(),V99&lt;&gt;"Checked Out"),"Departing Today",IF(AND(F99&lt;=TODAY(),H99&gt;TODAY(),U99="Checked In"),"In House",IF(F99&gt;TODAY(),"Upcoming",IF(V99="Checked Out","Completed","Past Arrival - Review"))))))))),"Review")</f>
        <v/>
      </c>
      <c r="AK99" s="19">
        <f>IFERROR(IF(A99="","",IF(T99="Canceled","Canceled Reservation",IF(AND(F99&lt;&gt;"",H99&lt;&gt;"",H99&lt;=F99),"Departure Date Error",IF(AND(F99&lt;=TODAY()+1,H99&gt;TODAY(),N99="",T99&lt;&gt;"Canceled",T99&lt;&gt;"No-Show"),"Room Not Assigned",IF(AND(F99=TODAY(),OR(W99="Dirty",W99="In Progress",W99="Out of Order",W99="Not Assigned"),T99&lt;&gt;"Canceled"),"Room Not Ready",IF(AND(Z99="Yes",AD99&lt;&gt;"Completed",T99&lt;&gt;"Canceled"),"Accessible Request to Confirm",IF(AND(R99&lt;&gt;"",R99&gt;=Dashboard!$E$5,T99&lt;&gt;"Canceled",T99&lt;&gt;"No-Show"),"High Balance",IF(AND(S99="",T99&lt;&gt;"Canceled",T99&lt;&gt;"No-Show"),"Payment Method Missing",IF(AND(AC99&lt;&gt;"",AD99&lt;&gt;"Completed",AD99&lt;&gt;"Not Applicable"),"Guest Request Open","Ready"))))))))),"Review")</f>
        <v/>
      </c>
      <c r="AL99" s="17" t="n"/>
      <c r="AM99" s="16" t="n"/>
    </row>
    <row r="100">
      <c r="A100" s="15" t="n"/>
      <c r="B100" s="15" t="n"/>
      <c r="C100" s="15" t="n"/>
      <c r="D100" s="15" t="n"/>
      <c r="E100" s="16" t="n"/>
      <c r="F100" s="17">
        <f>IF(A100="","",TODAY())</f>
        <v/>
      </c>
      <c r="G100" s="18" t="n"/>
      <c r="H100" s="17" t="n"/>
      <c r="I100" s="18" t="n"/>
      <c r="J100" s="19">
        <f>IFERROR(IF(OR(F100="",H100=""),"",MAX(0,H100-F100)),"")</f>
        <v/>
      </c>
      <c r="K100" s="15" t="n"/>
      <c r="L100" s="15" t="n"/>
      <c r="M100" s="15" t="n"/>
      <c r="N100" s="15" t="n"/>
      <c r="O100" s="15" t="n"/>
      <c r="P100" s="20" t="n"/>
      <c r="Q100" s="21">
        <f>IFERROR(IF(OR(J100="",P100=""),"",J100*P100),"")</f>
        <v/>
      </c>
      <c r="R100" s="20" t="n"/>
      <c r="S100" s="15" t="n"/>
      <c r="T100" s="15" t="n"/>
      <c r="U100" s="15" t="n"/>
      <c r="V100" s="15" t="n"/>
      <c r="W100" s="15" t="n"/>
      <c r="X100" s="15" t="n"/>
      <c r="Y100" s="15" t="n"/>
      <c r="Z100" s="15" t="n"/>
      <c r="AA100" s="15" t="n"/>
      <c r="AB100" s="15" t="n"/>
      <c r="AC100" s="16" t="n"/>
      <c r="AD100" s="15" t="n"/>
      <c r="AE100" s="16" t="n"/>
      <c r="AF100" s="15" t="n"/>
      <c r="AG100" s="15" t="n"/>
      <c r="AH100" s="18" t="n"/>
      <c r="AI100" s="18" t="n"/>
      <c r="AJ100" s="19">
        <f>IFERROR(IF(A100="","",IF(T100="Canceled","Canceled",IF(T100="No-Show","No-Show",IF(OR(F100="",H100=""),"Review Dates",IF(AND(F100=TODAY(),U100&lt;&gt;"Checked In"),"Arriving Today",IF(AND(H100=TODAY(),V100&lt;&gt;"Checked Out"),"Departing Today",IF(AND(F100&lt;=TODAY(),H100&gt;TODAY(),U100="Checked In"),"In House",IF(F100&gt;TODAY(),"Upcoming",IF(V100="Checked Out","Completed","Past Arrival - Review"))))))))),"Review")</f>
        <v/>
      </c>
      <c r="AK100" s="19">
        <f>IFERROR(IF(A100="","",IF(T100="Canceled","Canceled Reservation",IF(AND(F100&lt;&gt;"",H100&lt;&gt;"",H100&lt;=F100),"Departure Date Error",IF(AND(F100&lt;=TODAY()+1,H100&gt;TODAY(),N100="",T100&lt;&gt;"Canceled",T100&lt;&gt;"No-Show"),"Room Not Assigned",IF(AND(F100=TODAY(),OR(W100="Dirty",W100="In Progress",W100="Out of Order",W100="Not Assigned"),T100&lt;&gt;"Canceled"),"Room Not Ready",IF(AND(Z100="Yes",AD100&lt;&gt;"Completed",T100&lt;&gt;"Canceled"),"Accessible Request to Confirm",IF(AND(R100&lt;&gt;"",R100&gt;=Dashboard!$E$5,T100&lt;&gt;"Canceled",T100&lt;&gt;"No-Show"),"High Balance",IF(AND(S100="",T100&lt;&gt;"Canceled",T100&lt;&gt;"No-Show"),"Payment Method Missing",IF(AND(AC100&lt;&gt;"",AD100&lt;&gt;"Completed",AD100&lt;&gt;"Not Applicable"),"Guest Request Open","Ready"))))))))),"Review")</f>
        <v/>
      </c>
      <c r="AL100" s="17" t="n"/>
      <c r="AM100" s="16" t="n"/>
    </row>
    <row r="101">
      <c r="A101" s="15" t="n"/>
      <c r="B101" s="15" t="n"/>
      <c r="C101" s="15" t="n"/>
      <c r="D101" s="15" t="n"/>
      <c r="E101" s="16" t="n"/>
      <c r="F101" s="17">
        <f>IF(A101="","",TODAY())</f>
        <v/>
      </c>
      <c r="G101" s="18" t="n"/>
      <c r="H101" s="17" t="n"/>
      <c r="I101" s="18" t="n"/>
      <c r="J101" s="19">
        <f>IFERROR(IF(OR(F101="",H101=""),"",MAX(0,H101-F101)),"")</f>
        <v/>
      </c>
      <c r="K101" s="15" t="n"/>
      <c r="L101" s="15" t="n"/>
      <c r="M101" s="15" t="n"/>
      <c r="N101" s="15" t="n"/>
      <c r="O101" s="15" t="n"/>
      <c r="P101" s="20" t="n"/>
      <c r="Q101" s="21">
        <f>IFERROR(IF(OR(J101="",P101=""),"",J101*P101),"")</f>
        <v/>
      </c>
      <c r="R101" s="20" t="n"/>
      <c r="S101" s="15" t="n"/>
      <c r="T101" s="15" t="n"/>
      <c r="U101" s="15" t="n"/>
      <c r="V101" s="15" t="n"/>
      <c r="W101" s="15" t="n"/>
      <c r="X101" s="15" t="n"/>
      <c r="Y101" s="15" t="n"/>
      <c r="Z101" s="15" t="n"/>
      <c r="AA101" s="15" t="n"/>
      <c r="AB101" s="15" t="n"/>
      <c r="AC101" s="16" t="n"/>
      <c r="AD101" s="15" t="n"/>
      <c r="AE101" s="16" t="n"/>
      <c r="AF101" s="15" t="n"/>
      <c r="AG101" s="15" t="n"/>
      <c r="AH101" s="18" t="n"/>
      <c r="AI101" s="18" t="n"/>
      <c r="AJ101" s="19">
        <f>IFERROR(IF(A101="","",IF(T101="Canceled","Canceled",IF(T101="No-Show","No-Show",IF(OR(F101="",H101=""),"Review Dates",IF(AND(F101=TODAY(),U101&lt;&gt;"Checked In"),"Arriving Today",IF(AND(H101=TODAY(),V101&lt;&gt;"Checked Out"),"Departing Today",IF(AND(F101&lt;=TODAY(),H101&gt;TODAY(),U101="Checked In"),"In House",IF(F101&gt;TODAY(),"Upcoming",IF(V101="Checked Out","Completed","Past Arrival - Review"))))))))),"Review")</f>
        <v/>
      </c>
      <c r="AK101" s="19">
        <f>IFERROR(IF(A101="","",IF(T101="Canceled","Canceled Reservation",IF(AND(F101&lt;&gt;"",H101&lt;&gt;"",H101&lt;=F101),"Departure Date Error",IF(AND(F101&lt;=TODAY()+1,H101&gt;TODAY(),N101="",T101&lt;&gt;"Canceled",T101&lt;&gt;"No-Show"),"Room Not Assigned",IF(AND(F101=TODAY(),OR(W101="Dirty",W101="In Progress",W101="Out of Order",W101="Not Assigned"),T101&lt;&gt;"Canceled"),"Room Not Ready",IF(AND(Z101="Yes",AD101&lt;&gt;"Completed",T101&lt;&gt;"Canceled"),"Accessible Request to Confirm",IF(AND(R101&lt;&gt;"",R101&gt;=Dashboard!$E$5,T101&lt;&gt;"Canceled",T101&lt;&gt;"No-Show"),"High Balance",IF(AND(S101="",T101&lt;&gt;"Canceled",T101&lt;&gt;"No-Show"),"Payment Method Missing",IF(AND(AC101&lt;&gt;"",AD101&lt;&gt;"Completed",AD101&lt;&gt;"Not Applicable"),"Guest Request Open","Ready"))))))))),"Review")</f>
        <v/>
      </c>
      <c r="AL101" s="17" t="n"/>
      <c r="AM101" s="16" t="n"/>
    </row>
    <row r="102">
      <c r="A102" s="15" t="n"/>
      <c r="B102" s="15" t="n"/>
      <c r="C102" s="15" t="n"/>
      <c r="D102" s="15" t="n"/>
      <c r="E102" s="16" t="n"/>
      <c r="F102" s="17">
        <f>IF(A102="","",TODAY())</f>
        <v/>
      </c>
      <c r="G102" s="18" t="n"/>
      <c r="H102" s="17" t="n"/>
      <c r="I102" s="18" t="n"/>
      <c r="J102" s="19">
        <f>IFERROR(IF(OR(F102="",H102=""),"",MAX(0,H102-F102)),"")</f>
        <v/>
      </c>
      <c r="K102" s="15" t="n"/>
      <c r="L102" s="15" t="n"/>
      <c r="M102" s="15" t="n"/>
      <c r="N102" s="15" t="n"/>
      <c r="O102" s="15" t="n"/>
      <c r="P102" s="20" t="n"/>
      <c r="Q102" s="21">
        <f>IFERROR(IF(OR(J102="",P102=""),"",J102*P102),"")</f>
        <v/>
      </c>
      <c r="R102" s="20" t="n"/>
      <c r="S102" s="15" t="n"/>
      <c r="T102" s="15" t="n"/>
      <c r="U102" s="15" t="n"/>
      <c r="V102" s="15" t="n"/>
      <c r="W102" s="15" t="n"/>
      <c r="X102" s="15" t="n"/>
      <c r="Y102" s="15" t="n"/>
      <c r="Z102" s="15" t="n"/>
      <c r="AA102" s="15" t="n"/>
      <c r="AB102" s="15" t="n"/>
      <c r="AC102" s="16" t="n"/>
      <c r="AD102" s="15" t="n"/>
      <c r="AE102" s="16" t="n"/>
      <c r="AF102" s="15" t="n"/>
      <c r="AG102" s="15" t="n"/>
      <c r="AH102" s="18" t="n"/>
      <c r="AI102" s="18" t="n"/>
      <c r="AJ102" s="19">
        <f>IFERROR(IF(A102="","",IF(T102="Canceled","Canceled",IF(T102="No-Show","No-Show",IF(OR(F102="",H102=""),"Review Dates",IF(AND(F102=TODAY(),U102&lt;&gt;"Checked In"),"Arriving Today",IF(AND(H102=TODAY(),V102&lt;&gt;"Checked Out"),"Departing Today",IF(AND(F102&lt;=TODAY(),H102&gt;TODAY(),U102="Checked In"),"In House",IF(F102&gt;TODAY(),"Upcoming",IF(V102="Checked Out","Completed","Past Arrival - Review"))))))))),"Review")</f>
        <v/>
      </c>
      <c r="AK102" s="19">
        <f>IFERROR(IF(A102="","",IF(T102="Canceled","Canceled Reservation",IF(AND(F102&lt;&gt;"",H102&lt;&gt;"",H102&lt;=F102),"Departure Date Error",IF(AND(F102&lt;=TODAY()+1,H102&gt;TODAY(),N102="",T102&lt;&gt;"Canceled",T102&lt;&gt;"No-Show"),"Room Not Assigned",IF(AND(F102=TODAY(),OR(W102="Dirty",W102="In Progress",W102="Out of Order",W102="Not Assigned"),T102&lt;&gt;"Canceled"),"Room Not Ready",IF(AND(Z102="Yes",AD102&lt;&gt;"Completed",T102&lt;&gt;"Canceled"),"Accessible Request to Confirm",IF(AND(R102&lt;&gt;"",R102&gt;=Dashboard!$E$5,T102&lt;&gt;"Canceled",T102&lt;&gt;"No-Show"),"High Balance",IF(AND(S102="",T102&lt;&gt;"Canceled",T102&lt;&gt;"No-Show"),"Payment Method Missing",IF(AND(AC102&lt;&gt;"",AD102&lt;&gt;"Completed",AD102&lt;&gt;"Not Applicable"),"Guest Request Open","Ready"))))))))),"Review")</f>
        <v/>
      </c>
      <c r="AL102" s="17" t="n"/>
      <c r="AM102" s="16" t="n"/>
    </row>
    <row r="103">
      <c r="A103" s="15" t="n"/>
      <c r="B103" s="15" t="n"/>
      <c r="C103" s="15" t="n"/>
      <c r="D103" s="15" t="n"/>
      <c r="E103" s="16" t="n"/>
      <c r="F103" s="17">
        <f>IF(A103="","",TODAY())</f>
        <v/>
      </c>
      <c r="G103" s="18" t="n"/>
      <c r="H103" s="17" t="n"/>
      <c r="I103" s="18" t="n"/>
      <c r="J103" s="19">
        <f>IFERROR(IF(OR(F103="",H103=""),"",MAX(0,H103-F103)),"")</f>
        <v/>
      </c>
      <c r="K103" s="15" t="n"/>
      <c r="L103" s="15" t="n"/>
      <c r="M103" s="15" t="n"/>
      <c r="N103" s="15" t="n"/>
      <c r="O103" s="15" t="n"/>
      <c r="P103" s="20" t="n"/>
      <c r="Q103" s="21">
        <f>IFERROR(IF(OR(J103="",P103=""),"",J103*P103),"")</f>
        <v/>
      </c>
      <c r="R103" s="20" t="n"/>
      <c r="S103" s="15" t="n"/>
      <c r="T103" s="15" t="n"/>
      <c r="U103" s="15" t="n"/>
      <c r="V103" s="15" t="n"/>
      <c r="W103" s="15" t="n"/>
      <c r="X103" s="15" t="n"/>
      <c r="Y103" s="15" t="n"/>
      <c r="Z103" s="15" t="n"/>
      <c r="AA103" s="15" t="n"/>
      <c r="AB103" s="15" t="n"/>
      <c r="AC103" s="16" t="n"/>
      <c r="AD103" s="15" t="n"/>
      <c r="AE103" s="16" t="n"/>
      <c r="AF103" s="15" t="n"/>
      <c r="AG103" s="15" t="n"/>
      <c r="AH103" s="18" t="n"/>
      <c r="AI103" s="18" t="n"/>
      <c r="AJ103" s="19">
        <f>IFERROR(IF(A103="","",IF(T103="Canceled","Canceled",IF(T103="No-Show","No-Show",IF(OR(F103="",H103=""),"Review Dates",IF(AND(F103=TODAY(),U103&lt;&gt;"Checked In"),"Arriving Today",IF(AND(H103=TODAY(),V103&lt;&gt;"Checked Out"),"Departing Today",IF(AND(F103&lt;=TODAY(),H103&gt;TODAY(),U103="Checked In"),"In House",IF(F103&gt;TODAY(),"Upcoming",IF(V103="Checked Out","Completed","Past Arrival - Review"))))))))),"Review")</f>
        <v/>
      </c>
      <c r="AK103" s="19">
        <f>IFERROR(IF(A103="","",IF(T103="Canceled","Canceled Reservation",IF(AND(F103&lt;&gt;"",H103&lt;&gt;"",H103&lt;=F103),"Departure Date Error",IF(AND(F103&lt;=TODAY()+1,H103&gt;TODAY(),N103="",T103&lt;&gt;"Canceled",T103&lt;&gt;"No-Show"),"Room Not Assigned",IF(AND(F103=TODAY(),OR(W103="Dirty",W103="In Progress",W103="Out of Order",W103="Not Assigned"),T103&lt;&gt;"Canceled"),"Room Not Ready",IF(AND(Z103="Yes",AD103&lt;&gt;"Completed",T103&lt;&gt;"Canceled"),"Accessible Request to Confirm",IF(AND(R103&lt;&gt;"",R103&gt;=Dashboard!$E$5,T103&lt;&gt;"Canceled",T103&lt;&gt;"No-Show"),"High Balance",IF(AND(S103="",T103&lt;&gt;"Canceled",T103&lt;&gt;"No-Show"),"Payment Method Missing",IF(AND(AC103&lt;&gt;"",AD103&lt;&gt;"Completed",AD103&lt;&gt;"Not Applicable"),"Guest Request Open","Ready"))))))))),"Review")</f>
        <v/>
      </c>
      <c r="AL103" s="17" t="n"/>
      <c r="AM103" s="16" t="n"/>
    </row>
    <row r="104">
      <c r="A104" s="15" t="n"/>
      <c r="B104" s="15" t="n"/>
      <c r="C104" s="15" t="n"/>
      <c r="D104" s="15" t="n"/>
      <c r="E104" s="16" t="n"/>
      <c r="F104" s="17">
        <f>IF(A104="","",TODAY())</f>
        <v/>
      </c>
      <c r="G104" s="18" t="n"/>
      <c r="H104" s="17" t="n"/>
      <c r="I104" s="18" t="n"/>
      <c r="J104" s="19">
        <f>IFERROR(IF(OR(F104="",H104=""),"",MAX(0,H104-F104)),"")</f>
        <v/>
      </c>
      <c r="K104" s="15" t="n"/>
      <c r="L104" s="15" t="n"/>
      <c r="M104" s="15" t="n"/>
      <c r="N104" s="15" t="n"/>
      <c r="O104" s="15" t="n"/>
      <c r="P104" s="20" t="n"/>
      <c r="Q104" s="21">
        <f>IFERROR(IF(OR(J104="",P104=""),"",J104*P104),"")</f>
        <v/>
      </c>
      <c r="R104" s="20" t="n"/>
      <c r="S104" s="15" t="n"/>
      <c r="T104" s="15" t="n"/>
      <c r="U104" s="15" t="n"/>
      <c r="V104" s="15" t="n"/>
      <c r="W104" s="15" t="n"/>
      <c r="X104" s="15" t="n"/>
      <c r="Y104" s="15" t="n"/>
      <c r="Z104" s="15" t="n"/>
      <c r="AA104" s="15" t="n"/>
      <c r="AB104" s="15" t="n"/>
      <c r="AC104" s="16" t="n"/>
      <c r="AD104" s="15" t="n"/>
      <c r="AE104" s="16" t="n"/>
      <c r="AF104" s="15" t="n"/>
      <c r="AG104" s="15" t="n"/>
      <c r="AH104" s="18" t="n"/>
      <c r="AI104" s="18" t="n"/>
      <c r="AJ104" s="19">
        <f>IFERROR(IF(A104="","",IF(T104="Canceled","Canceled",IF(T104="No-Show","No-Show",IF(OR(F104="",H104=""),"Review Dates",IF(AND(F104=TODAY(),U104&lt;&gt;"Checked In"),"Arriving Today",IF(AND(H104=TODAY(),V104&lt;&gt;"Checked Out"),"Departing Today",IF(AND(F104&lt;=TODAY(),H104&gt;TODAY(),U104="Checked In"),"In House",IF(F104&gt;TODAY(),"Upcoming",IF(V104="Checked Out","Completed","Past Arrival - Review"))))))))),"Review")</f>
        <v/>
      </c>
      <c r="AK104" s="19">
        <f>IFERROR(IF(A104="","",IF(T104="Canceled","Canceled Reservation",IF(AND(F104&lt;&gt;"",H104&lt;&gt;"",H104&lt;=F104),"Departure Date Error",IF(AND(F104&lt;=TODAY()+1,H104&gt;TODAY(),N104="",T104&lt;&gt;"Canceled",T104&lt;&gt;"No-Show"),"Room Not Assigned",IF(AND(F104=TODAY(),OR(W104="Dirty",W104="In Progress",W104="Out of Order",W104="Not Assigned"),T104&lt;&gt;"Canceled"),"Room Not Ready",IF(AND(Z104="Yes",AD104&lt;&gt;"Completed",T104&lt;&gt;"Canceled"),"Accessible Request to Confirm",IF(AND(R104&lt;&gt;"",R104&gt;=Dashboard!$E$5,T104&lt;&gt;"Canceled",T104&lt;&gt;"No-Show"),"High Balance",IF(AND(S104="",T104&lt;&gt;"Canceled",T104&lt;&gt;"No-Show"),"Payment Method Missing",IF(AND(AC104&lt;&gt;"",AD104&lt;&gt;"Completed",AD104&lt;&gt;"Not Applicable"),"Guest Request Open","Ready"))))))))),"Review")</f>
        <v/>
      </c>
      <c r="AL104" s="17" t="n"/>
      <c r="AM104" s="16" t="n"/>
    </row>
  </sheetData>
  <autoFilter ref="A4:AM104"/>
  <mergeCells count="1">
    <mergeCell ref="A1:AM1"/>
  </mergeCells>
  <conditionalFormatting sqref="AK5:AK104">
    <cfRule type="expression" priority="1" dxfId="1">
      <formula>$AK5="Ready"</formula>
    </cfRule>
    <cfRule type="expression" priority="2" dxfId="0">
      <formula>OR(ISNUMBER(FIND("Error",$AK5)),ISNUMBER(FIND("Overdue",$AK5)),ISNUMBER(FIND("Not Ready",$AK5)),ISNUMBER(FIND("Missing",$AK5)),ISNUMBER(FIND("High Balance",$AK5)))</formula>
    </cfRule>
  </conditionalFormatting>
  <conditionalFormatting sqref="Y5:Y104">
    <cfRule type="expression" priority="3" dxfId="2">
      <formula>$Y5="High VIP"</formula>
    </cfRule>
  </conditionalFormatting>
  <conditionalFormatting sqref="W5:W104">
    <cfRule type="expression" priority="4" dxfId="0">
      <formula>OR($W5="Dirty",$W5="Out of Order")</formula>
    </cfRule>
    <cfRule type="expression" priority="5" dxfId="1">
      <formula>OR($W5="Ready",$W5="Inspected")</formula>
    </cfRule>
  </conditionalFormatting>
  <conditionalFormatting sqref="R5:R104">
    <cfRule type="expression" priority="6" dxfId="0">
      <formula>AND($R5&lt;&gt;"",$R5&gt;=Dashboard!$E$5)</formula>
    </cfRule>
  </conditionalFormatting>
  <dataValidations count="13">
    <dataValidation sqref="M5:M104" showDropDown="0" showInputMessage="0" showErrorMessage="0" allowBlank="0" type="list">
      <formula1>'Instructions'!$J$3:$J$10</formula1>
    </dataValidation>
    <dataValidation sqref="O5:O104" showDropDown="0" showInputMessage="0" showErrorMessage="0" allowBlank="0" type="list">
      <formula1>'Instructions'!$K$3:$K$10</formula1>
    </dataValidation>
    <dataValidation sqref="S5:S104" showDropDown="0" showInputMessage="0" showErrorMessage="0" allowBlank="0" type="list">
      <formula1>'Instructions'!$L$3:$L$10</formula1>
    </dataValidation>
    <dataValidation sqref="T5:T104" showDropDown="0" showInputMessage="0" showErrorMessage="0" allowBlank="0" type="list">
      <formula1>'Instructions'!$M$3:$M$9</formula1>
    </dataValidation>
    <dataValidation sqref="U5:U104" showDropDown="0" showInputMessage="0" showErrorMessage="0" allowBlank="0" type="list">
      <formula1>'Instructions'!$N$3:$N$7</formula1>
    </dataValidation>
    <dataValidation sqref="V5:V104" showDropDown="0" showInputMessage="0" showErrorMessage="0" allowBlank="0" type="list">
      <formula1>'Instructions'!$O$3:$O$7</formula1>
    </dataValidation>
    <dataValidation sqref="W5:W104" showDropDown="0" showInputMessage="0" showErrorMessage="0" allowBlank="0" type="list">
      <formula1>'Instructions'!$P$3:$P$8</formula1>
    </dataValidation>
    <dataValidation sqref="X5:X104" showDropDown="0" showInputMessage="0" showErrorMessage="0" allowBlank="0" type="list">
      <formula1>'Instructions'!$Q$3:$Q$8</formula1>
    </dataValidation>
    <dataValidation sqref="Y5:Y104" showDropDown="0" showInputMessage="0" showErrorMessage="0" allowBlank="0" type="list">
      <formula1>'Instructions'!$R$3:$R$5</formula1>
    </dataValidation>
    <dataValidation sqref="Z5:Z104" showDropDown="0" showInputMessage="0" showErrorMessage="0" allowBlank="0" type="list">
      <formula1>'Instructions'!$S$3:$S$4</formula1>
    </dataValidation>
    <dataValidation sqref="AA5:AA104" showDropDown="0" showInputMessage="0" showErrorMessage="0" allowBlank="0" type="list">
      <formula1>'Instructions'!$S$3:$S$4</formula1>
    </dataValidation>
    <dataValidation sqref="AB5:AB104" showDropDown="0" showInputMessage="0" showErrorMessage="0" allowBlank="0" type="list">
      <formula1>'Instructions'!$S$3:$S$4</formula1>
    </dataValidation>
    <dataValidation sqref="AD5:AD104" showDropDown="0" showInputMessage="0" showErrorMessage="0" allowBlank="0" type="list">
      <formula1>'Instructions'!$T$3:$T$8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1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Hotel Arrivals and Departures Instructions</t>
        </is>
      </c>
    </row>
    <row r="3">
      <c r="A3" s="9" t="inlineStr">
        <is>
          <t>Getting Started</t>
        </is>
      </c>
      <c r="J3" t="inlineStr">
        <is>
          <t>Standard King</t>
        </is>
      </c>
      <c r="K3" t="inlineStr">
        <is>
          <t>Best Available Rate</t>
        </is>
      </c>
      <c r="L3" t="inlineStr">
        <is>
          <t>Visa</t>
        </is>
      </c>
      <c r="M3" t="inlineStr">
        <is>
          <t>Tentative</t>
        </is>
      </c>
      <c r="N3" t="inlineStr">
        <is>
          <t>Not Arrived</t>
        </is>
      </c>
      <c r="O3" t="inlineStr">
        <is>
          <t>Not Due</t>
        </is>
      </c>
      <c r="P3" t="inlineStr">
        <is>
          <t>Ready</t>
        </is>
      </c>
      <c r="Q3" t="inlineStr">
        <is>
          <t>Standard</t>
        </is>
      </c>
      <c r="R3" t="inlineStr">
        <is>
          <t>None</t>
        </is>
      </c>
      <c r="S3" t="inlineStr">
        <is>
          <t>Yes</t>
        </is>
      </c>
      <c r="T3" t="inlineStr">
        <is>
          <t>Not Applicable</t>
        </is>
      </c>
    </row>
    <row r="4">
      <c r="A4" s="22" t="inlineStr">
        <is>
          <t>Set the operating date and assumptions on the Dashboard. Enter one reservation per row and review operational alerts.</t>
        </is>
      </c>
      <c r="J4" t="inlineStr">
        <is>
          <t>Standard Two Queens</t>
        </is>
      </c>
      <c r="K4" t="inlineStr">
        <is>
          <t>Advance Purchase</t>
        </is>
      </c>
      <c r="L4" t="inlineStr">
        <is>
          <t>Mastercard</t>
        </is>
      </c>
      <c r="M4" t="inlineStr">
        <is>
          <t>Confirmed</t>
        </is>
      </c>
      <c r="N4" t="inlineStr">
        <is>
          <t>Pre-Registered</t>
        </is>
      </c>
      <c r="O4" t="inlineStr">
        <is>
          <t>Due Out</t>
        </is>
      </c>
      <c r="P4" t="inlineStr">
        <is>
          <t>Inspected</t>
        </is>
      </c>
      <c r="Q4" t="inlineStr">
        <is>
          <t>Early Arrival</t>
        </is>
      </c>
      <c r="R4" t="inlineStr">
        <is>
          <t>VIP</t>
        </is>
      </c>
      <c r="S4" t="inlineStr">
        <is>
          <t>No</t>
        </is>
      </c>
      <c r="T4" t="inlineStr">
        <is>
          <t>New</t>
        </is>
      </c>
    </row>
    <row r="5">
      <c r="J5" t="inlineStr">
        <is>
          <t>Deluxe King</t>
        </is>
      </c>
      <c r="K5" t="inlineStr">
        <is>
          <t>Corporate</t>
        </is>
      </c>
      <c r="L5" t="inlineStr">
        <is>
          <t>American Express</t>
        </is>
      </c>
      <c r="M5" t="inlineStr">
        <is>
          <t>Guaranteed</t>
        </is>
      </c>
      <c r="N5" t="inlineStr">
        <is>
          <t>Checked In</t>
        </is>
      </c>
      <c r="O5" t="inlineStr">
        <is>
          <t>Late Departure</t>
        </is>
      </c>
      <c r="P5" t="inlineStr">
        <is>
          <t>In Progress</t>
        </is>
      </c>
      <c r="Q5" t="inlineStr">
        <is>
          <t>Rush</t>
        </is>
      </c>
      <c r="R5" t="inlineStr">
        <is>
          <t>High VIP</t>
        </is>
      </c>
      <c r="T5" t="inlineStr">
        <is>
          <t>Assigned</t>
        </is>
      </c>
    </row>
    <row r="6">
      <c r="A6" s="9" t="inlineStr">
        <is>
          <t>Daily Arrival Workflow</t>
        </is>
      </c>
      <c r="J6" t="inlineStr">
        <is>
          <t>Deluxe Two Queens</t>
        </is>
      </c>
      <c r="K6" t="inlineStr">
        <is>
          <t>Government</t>
        </is>
      </c>
      <c r="L6" t="inlineStr">
        <is>
          <t>Discover</t>
        </is>
      </c>
      <c r="M6" t="inlineStr">
        <is>
          <t>In House</t>
        </is>
      </c>
      <c r="N6" t="inlineStr">
        <is>
          <t>No-Show</t>
        </is>
      </c>
      <c r="O6" t="inlineStr">
        <is>
          <t>Checked Out</t>
        </is>
      </c>
      <c r="P6" t="inlineStr">
        <is>
          <t>Dirty</t>
        </is>
      </c>
      <c r="Q6" t="inlineStr">
        <is>
          <t>VIP</t>
        </is>
      </c>
      <c r="T6" t="inlineStr">
        <is>
          <t>In Progress</t>
        </is>
      </c>
    </row>
    <row r="7">
      <c r="A7" s="22" t="inlineStr">
        <is>
          <t>Confirm arrival time, room assignment, room readiness, payment method, balance, accessibility needs, and special requests.</t>
        </is>
      </c>
      <c r="J7" t="inlineStr">
        <is>
          <t>Junior Suite</t>
        </is>
      </c>
      <c r="K7" t="inlineStr">
        <is>
          <t>Group</t>
        </is>
      </c>
      <c r="L7" t="inlineStr">
        <is>
          <t>Cash</t>
        </is>
      </c>
      <c r="M7" t="inlineStr">
        <is>
          <t>Completed</t>
        </is>
      </c>
      <c r="N7" t="inlineStr">
        <is>
          <t>Not Applicable</t>
        </is>
      </c>
      <c r="O7" t="inlineStr">
        <is>
          <t>Not Applicable</t>
        </is>
      </c>
      <c r="P7" t="inlineStr">
        <is>
          <t>Out of Order</t>
        </is>
      </c>
      <c r="Q7" t="inlineStr">
        <is>
          <t>Late Departure</t>
        </is>
      </c>
      <c r="T7" t="inlineStr">
        <is>
          <t>Completed</t>
        </is>
      </c>
    </row>
    <row r="8">
      <c r="J8" t="inlineStr">
        <is>
          <t>One-Bedroom Suite</t>
        </is>
      </c>
      <c r="K8" t="inlineStr">
        <is>
          <t>Package</t>
        </is>
      </c>
      <c r="L8" t="inlineStr">
        <is>
          <t>Direct Bill</t>
        </is>
      </c>
      <c r="M8" t="inlineStr">
        <is>
          <t>Canceled</t>
        </is>
      </c>
      <c r="P8" t="inlineStr">
        <is>
          <t>Not Assigned</t>
        </is>
      </c>
      <c r="Q8" t="inlineStr">
        <is>
          <t>Do Not Disturb</t>
        </is>
      </c>
      <c r="T8" t="inlineStr">
        <is>
          <t>Unable to Complete</t>
        </is>
      </c>
    </row>
    <row r="9">
      <c r="A9" s="9" t="inlineStr">
        <is>
          <t>Daily Departure Workflow</t>
        </is>
      </c>
      <c r="J9" t="inlineStr">
        <is>
          <t>Accessible King</t>
        </is>
      </c>
      <c r="K9" t="inlineStr">
        <is>
          <t>Complimentary</t>
        </is>
      </c>
      <c r="L9" t="inlineStr">
        <is>
          <t>Virtual Card</t>
        </is>
      </c>
      <c r="M9" t="inlineStr">
        <is>
          <t>No-Show</t>
        </is>
      </c>
    </row>
    <row r="10">
      <c r="A10" s="22" t="inlineStr">
        <is>
          <t>Review due-out rooms, approved late departures, open balances, guest requests, and housekeeping priorities.</t>
        </is>
      </c>
      <c r="J10" t="inlineStr">
        <is>
          <t>Accessible Two Queens</t>
        </is>
      </c>
      <c r="K10" t="inlineStr">
        <is>
          <t>Employee Rate</t>
        </is>
      </c>
      <c r="L10" t="inlineStr">
        <is>
          <t>Not Provided</t>
        </is>
      </c>
    </row>
    <row r="12">
      <c r="A12" s="9" t="inlineStr">
        <is>
          <t>Data Handling Note</t>
        </is>
      </c>
    </row>
    <row r="13">
      <c r="A13" s="22" t="inlineStr">
        <is>
          <t>Use only guest information needed for daily operations. Do not enter full card numbers or unnecessary sensitive information.</t>
        </is>
      </c>
    </row>
    <row r="15">
      <c r="A15" s="9" t="inlineStr">
        <is>
          <t>Workbook Scope</t>
        </is>
      </c>
    </row>
    <row r="16">
      <c r="A16" s="22" t="inlineStr">
        <is>
          <t>This standalone workbook does not connect to a property management system, payment processor, or housekeeping platform.</t>
        </is>
      </c>
    </row>
    <row r="18">
      <c r="A18" s="9" t="inlineStr">
        <is>
          <t>Status Definitions</t>
        </is>
      </c>
    </row>
    <row r="19">
      <c r="A19" s="22" t="inlineStr">
        <is>
          <t>Arriving Today, In House, Departing Today, Upcoming, Completed, Past Arrival - Review, No-Show, and Canceled describe reservation movement.</t>
        </is>
      </c>
    </row>
  </sheetData>
  <mergeCells count="1">
    <mergeCell ref="A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2026-09-05T22:07:58Z</dcterms:created>
  <dcterms:modified xmlns:dcterms="http://purl.org/dc/terms/" xmlns:xsi="http://www.w3.org/2001/XMLSchema-instance" xsi:type="dcterms:W3CDTF">2026-09-05T22:07:59+00:00Z</dcterms:modified>
</cp:coreProperties>
</file>