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servations" sheetId="2" state="visible" r:id="rId2"/>
    <sheet xmlns:r="http://schemas.openxmlformats.org/officeDocument/2006/relationships" name="Site Inventory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'Dashboard'!$A$1:$R$42</definedName>
    <definedName name="_xlnm._FilterDatabase" localSheetId="1" hidden="1">'Reservations'!$A$1:$AG$151</definedName>
    <definedName name="_xlnm._FilterDatabase" localSheetId="2" hidden="1">'Site Inventory'!$A$1:$L$101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7324D"/>
      <sz val="10"/>
    </font>
    <font>
      <name val="Calibri"/>
      <color rgb="00526573"/>
      <sz val="9"/>
    </font>
    <font>
      <name val="Calibri"/>
      <b val="1"/>
      <color rgb="00FFFFFF"/>
      <sz val="12"/>
    </font>
    <font>
      <name val="Calibri"/>
      <b val="1"/>
      <color rgb="0017324D"/>
      <sz val="15"/>
    </font>
    <font>
      <name val="Calibri"/>
      <b val="1"/>
      <color rgb="00FFFFFF"/>
      <sz val="11"/>
    </font>
    <font>
      <name val="Calibri"/>
      <color rgb="00263746"/>
      <sz val="10"/>
    </font>
  </fonts>
  <fills count="10">
    <fill>
      <patternFill/>
    </fill>
    <fill>
      <patternFill patternType="gray125"/>
    </fill>
    <fill>
      <patternFill patternType="solid">
        <fgColor rgb="00275D50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EFE2BA"/>
      </patternFill>
    </fill>
    <fill>
      <patternFill patternType="solid">
        <fgColor rgb="00FFFFFF"/>
      </patternFill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E8F1F5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/>
      <right/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center" vertical="center"/>
    </xf>
    <xf numFmtId="10" fontId="0" fillId="4" borderId="1" pivotButton="0" quotePrefix="0" xfId="0"/>
    <xf numFmtId="0" fontId="0" fillId="0" borderId="4" pivotButton="0" quotePrefix="0" xfId="0"/>
    <xf numFmtId="0" fontId="4" fillId="3" borderId="0" applyAlignment="1" pivotButton="0" quotePrefix="0" xfId="0">
      <alignment horizontal="left" vertical="center"/>
    </xf>
    <xf numFmtId="165" fontId="0" fillId="4" borderId="1" pivotButton="0" quotePrefix="0" xfId="0"/>
    <xf numFmtId="0" fontId="2" fillId="5" borderId="1" pivotButton="0" quotePrefix="0" xfId="0"/>
    <xf numFmtId="1" fontId="5" fillId="6" borderId="1" applyAlignment="1" pivotButton="0" quotePrefix="0" xfId="0">
      <alignment horizontal="center" vertical="center"/>
    </xf>
    <xf numFmtId="1" fontId="0" fillId="4" borderId="1" pivotButton="0" quotePrefix="0" xfId="0"/>
    <xf numFmtId="18" fontId="0" fillId="4" borderId="1" pivotButton="0" quotePrefix="0" xfId="0"/>
    <xf numFmtId="10" fontId="5" fillId="6" borderId="1" applyAlignment="1" pivotButton="0" quotePrefix="0" xfId="0">
      <alignment horizontal="center" vertical="center"/>
    </xf>
    <xf numFmtId="0" fontId="3" fillId="5" borderId="0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center" vertical="center"/>
    </xf>
    <xf numFmtId="0" fontId="4" fillId="3" borderId="0" pivotButton="0" quotePrefix="0" xfId="0"/>
    <xf numFmtId="0" fontId="6" fillId="7" borderId="1" pivotButton="0" quotePrefix="0" xfId="0"/>
    <xf numFmtId="0" fontId="6" fillId="7" borderId="1" applyAlignment="1" pivotButton="0" quotePrefix="0" xfId="0">
      <alignment horizontal="center" vertical="center"/>
    </xf>
    <xf numFmtId="0" fontId="0" fillId="6" borderId="1" pivotButton="0" quotePrefix="0" xfId="0"/>
    <xf numFmtId="0" fontId="0" fillId="8" borderId="1" pivotButton="0" quotePrefix="0" xfId="0"/>
    <xf numFmtId="10" fontId="0" fillId="8" borderId="1" pivotButton="0" quotePrefix="0" xfId="0"/>
    <xf numFmtId="10" fontId="0" fillId="6" borderId="1" pivotButton="0" quotePrefix="0" xfId="0"/>
    <xf numFmtId="0" fontId="7" fillId="4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center"/>
    </xf>
    <xf numFmtId="164" fontId="7" fillId="4" borderId="1" applyAlignment="1" pivotButton="0" quotePrefix="0" xfId="0">
      <alignment horizontal="left" vertical="center"/>
    </xf>
    <xf numFmtId="165" fontId="7" fillId="9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left" vertical="center"/>
    </xf>
    <xf numFmtId="10" fontId="7" fillId="9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0" fillId="0" borderId="5" pivotButton="0" quotePrefix="0" xfId="0"/>
  </cellXfs>
  <cellStyles count="1">
    <cellStyle name="Normal" xfId="0" builtinId="0" hidden="0"/>
  </cellStyles>
  <dxfs count="8">
    <dxf>
      <fill>
        <patternFill patternType="solid">
          <fgColor rgb="00A9D6C8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C00000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F9CB9C"/>
        </patternFill>
      </fill>
    </dxf>
    <dxf>
      <font>
        <name val="Calibri"/>
        <color rgb="00808080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by Site Type — Planning Window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'Dashboard'!E17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2B5D74"/>
              </a:solidFill>
              <a:prstDash val="solid"/>
            </a:ln>
          </spPr>
          <cat>
            <numRef>
              <f>'Dashboard'!$A$18:$A$21</f>
            </numRef>
          </cat>
          <val>
            <numRef>
              <f>'Dashboard'!$E$18:$E$21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Site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Reservations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'Dashboard'!H16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B5D7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75D5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7B9E87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7A76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85C5C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'Dashboard'!$G$17:$G$21</f>
            </numRef>
          </cat>
          <val>
            <numRef>
              <f>'Dashboard'!$H$17:$H$21</f>
            </numRef>
          </val>
        </ser>
        <dLbls>
          <showLegendKey val="0"/>
          <showVal val="0"/>
          <showCatName val="0"/>
        </dLbls>
        <firstSliceAng val="27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12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28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servations" displayName="tblReservations" ref="A1:AG151" headerRowCount="1">
  <autoFilter ref="A1:AG151"/>
  <tableColumns count="33">
    <tableColumn id="1" name="Reservation ID"/>
    <tableColumn id="2" name="Status"/>
    <tableColumn id="3" name="Guest Name"/>
    <tableColumn id="4" name="Phone"/>
    <tableColumn id="5" name="Email"/>
    <tableColumn id="6" name="Site ID"/>
    <tableColumn id="7" name="Site Type"/>
    <tableColumn id="8" name="Arrival Date"/>
    <tableColumn id="9" name="Departure Date"/>
    <tableColumn id="10" name="Nights"/>
    <tableColumn id="11" name="Stay Timing"/>
    <tableColumn id="12" name="Adults"/>
    <tableColumn id="13" name="Children"/>
    <tableColumn id="14" name="Pets"/>
    <tableColumn id="15" name="RV Length (ft.)"/>
    <tableColumn id="16" name="Vehicles"/>
    <tableColumn id="17" name="Base Nightly Rate"/>
    <tableColumn id="18" name="Rate Override"/>
    <tableColumn id="19" name="Applied Nightly Rate"/>
    <tableColumn id="20" name="Site Charge"/>
    <tableColumn id="21" name="Extras"/>
    <tableColumn id="22" name="Reservation Fee"/>
    <tableColumn id="23" name="Estimated Tax Rate"/>
    <tableColumn id="24" name="Estimated Tax"/>
    <tableColumn id="25" name="Total Charges"/>
    <tableColumn id="26" name="Payments Received"/>
    <tableColumn id="27" name="Deposit Target"/>
    <tableColumn id="28" name="Balance Due"/>
    <tableColumn id="29" name="Booking Source"/>
    <tableColumn id="30" name="External Confirmation"/>
    <tableColumn id="31" name="Booked Date"/>
    <tableColumn id="32" name="Guest Notes"/>
    <tableColumn id="33" name="Operational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Sites" displayName="tblSites" ref="A1:L101" headerRowCount="1">
  <autoFilter ref="A1:L101"/>
  <tableColumns count="12">
    <tableColumn id="1" name="Site ID"/>
    <tableColumn id="2" name="Site Name"/>
    <tableColumn id="3" name="Site Type"/>
    <tableColumn id="4" name="Loop or Area"/>
    <tableColumn id="5" name="Active"/>
    <tableColumn id="6" name="Max Guests"/>
    <tableColumn id="7" name="Max RV Length (ft.)"/>
    <tableColumn id="8" name="Electric Service"/>
    <tableColumn id="9" name="Water Hookup"/>
    <tableColumn id="10" name="Sewer Hookup"/>
    <tableColumn id="11" name="Base Nightly Rate"/>
    <tableColumn id="12" name="Site 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" customWidth="1" min="3" max="3"/>
    <col width="26" customWidth="1" min="4" max="4"/>
    <col width="14" customWidth="1" min="5" max="5"/>
    <col width="3" customWidth="1" min="6" max="6"/>
    <col width="18" customWidth="1" min="7" max="7"/>
    <col width="12" customWidth="1" min="8" max="8"/>
    <col width="3" customWidth="1" min="9" max="9"/>
    <col width="28" customWidth="1" min="10" max="10"/>
    <col width="15" customWidth="1" min="11" max="11"/>
    <col width="15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28" customHeight="1">
      <c r="A1" s="1" t="inlineStr">
        <is>
          <t>Campground Reservation Dashboard</t>
        </is>
      </c>
    </row>
    <row r="2">
      <c r="A2" s="2" t="inlineStr">
        <is>
          <t>Report Date:</t>
        </is>
      </c>
      <c r="B2" s="3">
        <f>IFERROR(TODAY(),"")</f>
        <v/>
      </c>
      <c r="D2" s="4" t="inlineStr">
        <is>
          <t>Metrics update from the Reservations and Site Inventory worksheets.</t>
        </is>
      </c>
      <c r="J2" s="5" t="inlineStr">
        <is>
          <t>Editable Property Assumptions</t>
        </is>
      </c>
    </row>
    <row r="3">
      <c r="J3" s="2" t="inlineStr">
        <is>
          <t>Estimated Lodging Tax Rate</t>
        </is>
      </c>
      <c r="K3" s="6" t="n">
        <v>0.07000000000000001</v>
      </c>
      <c r="L3" s="7" t="n"/>
    </row>
    <row r="4">
      <c r="A4" s="8" t="inlineStr">
        <is>
          <t>Current Operating Metrics</t>
        </is>
      </c>
      <c r="J4" s="2" t="inlineStr">
        <is>
          <t>Standard Reservation Fee</t>
        </is>
      </c>
      <c r="K4" s="9" t="n">
        <v>5</v>
      </c>
      <c r="L4" s="7" t="n"/>
    </row>
    <row r="5">
      <c r="A5" s="10" t="inlineStr">
        <is>
          <t>Active Sites</t>
        </is>
      </c>
      <c r="B5" s="7" t="n"/>
      <c r="D5" s="10" t="inlineStr">
        <is>
          <t>Arrivals Today</t>
        </is>
      </c>
      <c r="E5" s="7" t="n"/>
      <c r="J5" s="2" t="inlineStr">
        <is>
          <t>Deposit Target</t>
        </is>
      </c>
      <c r="K5" s="6" t="n">
        <v>0.25</v>
      </c>
      <c r="L5" s="7" t="n"/>
    </row>
    <row r="6">
      <c r="A6" s="11">
        <f>IFERROR(COUNTIF('Site Inventory'!$E$2:$E$101,"Yes"),0)</f>
        <v/>
      </c>
      <c r="B6" s="7" t="n"/>
      <c r="D6" s="11">
        <f>IFERROR(COUNTIFS('Reservations'!$H$2:$H$151,TODAY(),'Reservations'!$B$2:$B$151,"Booked"),0)</f>
        <v/>
      </c>
      <c r="E6" s="7" t="n"/>
      <c r="J6" s="2" t="inlineStr">
        <is>
          <t>Cancellation Notice Target</t>
        </is>
      </c>
      <c r="K6" s="12" t="n">
        <v>7</v>
      </c>
      <c r="L6" s="7" t="n"/>
    </row>
    <row r="7">
      <c r="A7" s="10" t="inlineStr">
        <is>
          <t>Departures Today</t>
        </is>
      </c>
      <c r="B7" s="7" t="n"/>
      <c r="D7" s="10" t="inlineStr">
        <is>
          <t>Guests In House</t>
        </is>
      </c>
      <c r="E7" s="7" t="n"/>
      <c r="J7" s="2" t="inlineStr">
        <is>
          <t>Occupancy Planning Window</t>
        </is>
      </c>
      <c r="K7" s="12" t="n">
        <v>30</v>
      </c>
      <c r="L7" s="7" t="n"/>
    </row>
    <row r="8">
      <c r="A8" s="11">
        <f>IFERROR(COUNTIFS('Reservations'!$I$2:$I$151,TODAY(),'Reservations'!$B$2:$B$151,"Checked In"),0)</f>
        <v/>
      </c>
      <c r="B8" s="7" t="n"/>
      <c r="D8" s="11">
        <f>IFERROR(SUMIFS('Reservations'!$L$2:$L$151,'Reservations'!$H$2:$H$151,"&lt;="&amp;TODAY(),'Reservations'!$I$2:$I$151,"&gt;"&amp;TODAY(),'Reservations'!$B$2:$B$151,"Checked In")+SUMIFS('Reservations'!$M$2:$M$151,'Reservations'!$H$2:$H$151,"&lt;="&amp;TODAY(),'Reservations'!$I$2:$I$151,"&gt;"&amp;TODAY(),'Reservations'!$B$2:$B$151,"Checked In"),0)</f>
        <v/>
      </c>
      <c r="E8" s="7" t="n"/>
      <c r="J8" s="2" t="inlineStr">
        <is>
          <t>Standard Check-In Time</t>
        </is>
      </c>
      <c r="K8" s="13" t="n">
        <v>0.5833333333333334</v>
      </c>
      <c r="L8" s="7" t="n"/>
    </row>
    <row r="9">
      <c r="A9" s="10" t="inlineStr">
        <is>
          <t>Occupied Sites Tonight</t>
        </is>
      </c>
      <c r="B9" s="7" t="n"/>
      <c r="D9" s="10" t="inlineStr">
        <is>
          <t>Occupancy Tonight</t>
        </is>
      </c>
      <c r="E9" s="7" t="n"/>
      <c r="J9" s="2" t="inlineStr">
        <is>
          <t>Standard Check-Out Time</t>
        </is>
      </c>
      <c r="K9" s="13" t="n">
        <v>0.4583333333333333</v>
      </c>
      <c r="L9" s="7" t="n"/>
    </row>
    <row r="10">
      <c r="A10" s="11">
        <f>IFERROR(COUNTIFS('Reservations'!$H$2:$H$151,"&lt;="&amp;TODAY(),'Reservations'!$I$2:$I$151,"&gt;"&amp;TODAY(),'Reservations'!$B$2:$B$151,"Booked")+COUNTIFS('Reservations'!$H$2:$H$151,"&lt;="&amp;TODAY(),'Reservations'!$I$2:$I$151,"&gt;"&amp;TODAY(),'Reservations'!$B$2:$B$151,"Checked In"),0)</f>
        <v/>
      </c>
      <c r="B10" s="7" t="n"/>
      <c r="D10" s="14">
        <f>IFERROR(B9/B5,0)</f>
        <v/>
      </c>
      <c r="E10" s="7" t="n"/>
      <c r="J10" s="15" t="inlineStr">
        <is>
          <t>Update tax rates, fees, and policies to match the property’s own practices. This workbook does not determine legal requirements.</t>
        </is>
      </c>
    </row>
    <row r="11">
      <c r="A11" s="10" t="inlineStr">
        <is>
          <t>Outstanding Guest Balance</t>
        </is>
      </c>
      <c r="B11" s="7" t="n"/>
      <c r="D11" s="10" t="inlineStr">
        <is>
          <t>Reservations Requiring Attention</t>
        </is>
      </c>
      <c r="E11" s="7" t="n"/>
    </row>
    <row r="12">
      <c r="A12" s="16">
        <f>IFERROR(SUMIFS('Reservations'!$AB$2:$AB$151,'Reservations'!$B$2:$B$151,"Booked")+SUMIFS('Reservations'!$AB$2:$AB$151,'Reservations'!$B$2:$B$151,"Checked In"),0)</f>
        <v/>
      </c>
      <c r="B12" s="7" t="n"/>
      <c r="D12" s="11">
        <f>IFERROR(COUNTIFS('Reservations'!$A$2:$A$151,"&lt;&gt;",'Reservations'!$AG$2:$AG$151,"&lt;&gt;OK",'Reservations'!$AG$2:$AG$151,"&lt;&gt;Inactive reservation"),0)</f>
        <v/>
      </c>
      <c r="E12" s="7" t="n"/>
    </row>
    <row r="13">
      <c r="A13" s="10" t="inlineStr">
        <is>
          <t>Site Nights in Planning Window</t>
        </is>
      </c>
      <c r="B13" s="7" t="n"/>
      <c r="D13" s="10" t="inlineStr">
        <is>
          <t>Planning Window Occupancy</t>
        </is>
      </c>
      <c r="E13" s="7" t="n"/>
    </row>
    <row r="14">
      <c r="A14" s="11">
        <f>IFERROR(SUMPRODUCT(('Reservations'!$A$2:$A$151&lt;&gt;"")*('Reservations'!$H$2:$H$151&lt;TODAY()+$K$7)*('Reservations'!$I$2:$I$151&gt;TODAY())*('Reservations'!$B$2:$B$151&lt;&gt;"Canceled")*('Reservations'!$B$2:$B$151&lt;&gt;"No Show")*(('Reservations'!$I$2:$I$151&lt;TODAY()+$K$7)*('Reservations'!$I$2:$I$151-TODAY())+('Reservations'!$I$2:$I$151&gt;=TODAY()+$K$7)*$K$7-('Reservations'!$H$2:$H$151&gt;TODAY())*('Reservations'!$H$2:$H$151-TODAY()))),0)</f>
        <v/>
      </c>
      <c r="B14" s="7" t="n"/>
      <c r="D14" s="14">
        <f>IFERROR(E9/(B5*$K$7),0)</f>
        <v/>
      </c>
      <c r="E14" s="7" t="n"/>
    </row>
    <row r="15">
      <c r="A15">
        <f>""</f>
        <v/>
      </c>
    </row>
    <row r="16">
      <c r="A16" s="17" t="inlineStr">
        <is>
          <t>Operational Summary by Site Type</t>
        </is>
      </c>
      <c r="G16" s="18" t="inlineStr">
        <is>
          <t>Reservation Status</t>
        </is>
      </c>
      <c r="H16" s="18" t="inlineStr">
        <is>
          <t>Count</t>
        </is>
      </c>
    </row>
    <row r="17">
      <c r="A17" s="19" t="inlineStr">
        <is>
          <t>Site Type</t>
        </is>
      </c>
      <c r="B17" s="19" t="inlineStr">
        <is>
          <t>Active Sites</t>
        </is>
      </c>
      <c r="C17" s="19" t="inlineStr">
        <is>
          <t>Reserved Site Nights</t>
        </is>
      </c>
      <c r="D17" s="19" t="inlineStr">
        <is>
          <t>Available Site Nights</t>
        </is>
      </c>
      <c r="E17" s="19" t="inlineStr">
        <is>
          <t>Occupancy Percentage</t>
        </is>
      </c>
      <c r="G17" s="20" t="inlineStr">
        <is>
          <t>Booked</t>
        </is>
      </c>
      <c r="H17" s="20">
        <f>IFERROR(COUNTIF('Reservations'!$B$2:$B$151,G17),0)</f>
        <v/>
      </c>
    </row>
    <row r="18">
      <c r="A18" s="21" t="inlineStr">
        <is>
          <t>RV Full Hookup</t>
        </is>
      </c>
      <c r="B18" s="21">
        <f>IFERROR(COUNTIFS('Site Inventory'!$C$2:$C$101,A18,'Site Inventory'!$E$2:$E$101,"Yes"),0)</f>
        <v/>
      </c>
      <c r="C18" s="21">
        <f>IFERROR(SUMPRODUCT(('Reservations'!$A$2:$A$151&lt;&gt;"")*('Reservations'!$G$2:$G$151=A18)*('Reservations'!$H$2:$H$151&lt;TODAY()+$K$7)*('Reservations'!$I$2:$I$151&gt;TODAY())*('Reservations'!$B$2:$B$151&lt;&gt;"Canceled")*('Reservations'!$B$2:$B$151&lt;&gt;"No Show")*(('Reservations'!$I$2:$I$151&lt;TODAY()+$K$7)*('Reservations'!$I$2:$I$151-TODAY())+('Reservations'!$I$2:$I$151&gt;=TODAY()+$K$7)*$K$7-('Reservations'!$H$2:$H$151&gt;TODAY())*('Reservations'!$H$2:$H$151-TODAY()))),0)</f>
        <v/>
      </c>
      <c r="D18" s="21">
        <f>IFERROR(B18*$K$7,0)</f>
        <v/>
      </c>
      <c r="E18" s="22">
        <f>IFERROR(C18/D18,0)</f>
        <v/>
      </c>
      <c r="G18" s="21" t="inlineStr">
        <is>
          <t>Checked In</t>
        </is>
      </c>
      <c r="H18" s="21">
        <f>IFERROR(COUNTIF('Reservations'!$B$2:$B$151,G18),0)</f>
        <v/>
      </c>
    </row>
    <row r="19">
      <c r="A19" s="20" t="inlineStr">
        <is>
          <t>RV Electric/Water</t>
        </is>
      </c>
      <c r="B19" s="20">
        <f>IFERROR(COUNTIFS('Site Inventory'!$C$2:$C$101,A19,'Site Inventory'!$E$2:$E$101,"Yes"),0)</f>
        <v/>
      </c>
      <c r="C19" s="20">
        <f>IFERROR(SUMPRODUCT(('Reservations'!$A$2:$A$151&lt;&gt;"")*('Reservations'!$G$2:$G$151=A19)*('Reservations'!$H$2:$H$151&lt;TODAY()+$K$7)*('Reservations'!$I$2:$I$151&gt;TODAY())*('Reservations'!$B$2:$B$151&lt;&gt;"Canceled")*('Reservations'!$B$2:$B$151&lt;&gt;"No Show")*(('Reservations'!$I$2:$I$151&lt;TODAY()+$K$7)*('Reservations'!$I$2:$I$151-TODAY())+('Reservations'!$I$2:$I$151&gt;=TODAY()+$K$7)*$K$7-('Reservations'!$H$2:$H$151&gt;TODAY())*('Reservations'!$H$2:$H$151-TODAY()))),0)</f>
        <v/>
      </c>
      <c r="D19" s="20">
        <f>IFERROR(B19*$K$7,0)</f>
        <v/>
      </c>
      <c r="E19" s="23">
        <f>IFERROR(C19/D19,0)</f>
        <v/>
      </c>
      <c r="G19" s="20" t="inlineStr">
        <is>
          <t>Checked Out</t>
        </is>
      </c>
      <c r="H19" s="20">
        <f>IFERROR(COUNTIF('Reservations'!$B$2:$B$151,G19),0)</f>
        <v/>
      </c>
    </row>
    <row r="20">
      <c r="A20" s="21" t="inlineStr">
        <is>
          <t>Tent</t>
        </is>
      </c>
      <c r="B20" s="21">
        <f>IFERROR(COUNTIFS('Site Inventory'!$C$2:$C$101,A20,'Site Inventory'!$E$2:$E$101,"Yes"),0)</f>
        <v/>
      </c>
      <c r="C20" s="21">
        <f>IFERROR(SUMPRODUCT(('Reservations'!$A$2:$A$151&lt;&gt;"")*('Reservations'!$G$2:$G$151=A20)*('Reservations'!$H$2:$H$151&lt;TODAY()+$K$7)*('Reservations'!$I$2:$I$151&gt;TODAY())*('Reservations'!$B$2:$B$151&lt;&gt;"Canceled")*('Reservations'!$B$2:$B$151&lt;&gt;"No Show")*(('Reservations'!$I$2:$I$151&lt;TODAY()+$K$7)*('Reservations'!$I$2:$I$151-TODAY())+('Reservations'!$I$2:$I$151&gt;=TODAY()+$K$7)*$K$7-('Reservations'!$H$2:$H$151&gt;TODAY())*('Reservations'!$H$2:$H$151-TODAY()))),0)</f>
        <v/>
      </c>
      <c r="D20" s="21">
        <f>IFERROR(B20*$K$7,0)</f>
        <v/>
      </c>
      <c r="E20" s="22">
        <f>IFERROR(C20/D20,0)</f>
        <v/>
      </c>
      <c r="G20" s="21" t="inlineStr">
        <is>
          <t>Canceled</t>
        </is>
      </c>
      <c r="H20" s="21">
        <f>IFERROR(COUNTIF('Reservations'!$B$2:$B$151,G20),0)</f>
        <v/>
      </c>
    </row>
    <row r="21">
      <c r="A21" s="20" t="inlineStr">
        <is>
          <t>Cabin</t>
        </is>
      </c>
      <c r="B21" s="20">
        <f>IFERROR(COUNTIFS('Site Inventory'!$C$2:$C$101,A21,'Site Inventory'!$E$2:$E$101,"Yes"),0)</f>
        <v/>
      </c>
      <c r="C21" s="20">
        <f>IFERROR(SUMPRODUCT(('Reservations'!$A$2:$A$151&lt;&gt;"")*('Reservations'!$G$2:$G$151=A21)*('Reservations'!$H$2:$H$151&lt;TODAY()+$K$7)*('Reservations'!$I$2:$I$151&gt;TODAY())*('Reservations'!$B$2:$B$151&lt;&gt;"Canceled")*('Reservations'!$B$2:$B$151&lt;&gt;"No Show")*(('Reservations'!$I$2:$I$151&lt;TODAY()+$K$7)*('Reservations'!$I$2:$I$151-TODAY())+('Reservations'!$I$2:$I$151&gt;=TODAY()+$K$7)*$K$7-('Reservations'!$H$2:$H$151&gt;TODAY())*('Reservations'!$H$2:$H$151-TODAY()))),0)</f>
        <v/>
      </c>
      <c r="D21" s="20">
        <f>IFERROR(B21*$K$7,0)</f>
        <v/>
      </c>
      <c r="E21" s="23">
        <f>IFERROR(C21/D21,0)</f>
        <v/>
      </c>
      <c r="G21" s="20" t="inlineStr">
        <is>
          <t>No Show</t>
        </is>
      </c>
      <c r="H21" s="20">
        <f>IFERROR(COUNTIF('Reservations'!$B$2:$B$151,G21),0)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  <c r="H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  <c r="H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H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H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H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H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H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H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H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H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H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H101">
        <f>""</f>
        <v/>
      </c>
    </row>
  </sheetData>
  <mergeCells count="33">
    <mergeCell ref="D10:E10"/>
    <mergeCell ref="A11:B11"/>
    <mergeCell ref="A9:B9"/>
    <mergeCell ref="K9:L9"/>
    <mergeCell ref="K5:L5"/>
    <mergeCell ref="A1:H1"/>
    <mergeCell ref="K4:L4"/>
    <mergeCell ref="A6:B6"/>
    <mergeCell ref="D6:E6"/>
    <mergeCell ref="A7:B7"/>
    <mergeCell ref="A16:E16"/>
    <mergeCell ref="J10:L11"/>
    <mergeCell ref="D11:E11"/>
    <mergeCell ref="D13:E13"/>
    <mergeCell ref="A12:B12"/>
    <mergeCell ref="J2:L2"/>
    <mergeCell ref="D7:E7"/>
    <mergeCell ref="K8:L8"/>
    <mergeCell ref="A5:B5"/>
    <mergeCell ref="A14:B14"/>
    <mergeCell ref="A8:B8"/>
    <mergeCell ref="D9:E9"/>
    <mergeCell ref="D12:E12"/>
    <mergeCell ref="D8:E8"/>
    <mergeCell ref="A4:H4"/>
    <mergeCell ref="K7:L7"/>
    <mergeCell ref="D2:H3"/>
    <mergeCell ref="D5:E5"/>
    <mergeCell ref="A10:B10"/>
    <mergeCell ref="A13:B13"/>
    <mergeCell ref="D14:E14"/>
    <mergeCell ref="K6:L6"/>
    <mergeCell ref="K3:L3"/>
  </mergeCells>
  <conditionalFormatting sqref="E21">
    <cfRule type="cellIs" priority="1" operator="greaterThan" dxfId="0">
      <formula>0.9</formula>
    </cfRule>
  </conditionalFormatting>
  <conditionalFormatting sqref="D12">
    <cfRule type="cellIs" priority="2" operator="greaterThan" dxfId="1">
      <formula>0</formula>
    </cfRule>
  </conditionalFormatting>
  <conditionalFormatting sqref="D14">
    <cfRule type="cellIs" priority="3" operator="greaterThan" dxfId="2">
      <formula>0</formula>
    </cfRule>
  </conditionalFormatting>
  <dataValidations count="6">
    <dataValidation sqref="K3" showDropDown="0" showInputMessage="0" showErrorMessage="0" allowBlank="0" type="decimal" operator="between">
      <formula1>0</formula1>
      <formula2>0.25</formula2>
    </dataValidation>
    <dataValidation sqref="K4" showDropDown="0" showInputMessage="0" showErrorMessage="0" allowBlank="0" type="decimal" operator="greaterThanOrEqual">
      <formula1>0</formula1>
    </dataValidation>
    <dataValidation sqref="K5" showDropDown="0" showInputMessage="0" showErrorMessage="0" allowBlank="0" type="decimal" operator="between">
      <formula1>0</formula1>
      <formula2>1</formula2>
    </dataValidation>
    <dataValidation sqref="K6" showDropDown="0" showInputMessage="0" showErrorMessage="0" allowBlank="0" type="whole" operator="greaterThanOrEqual">
      <formula1>0</formula1>
    </dataValidation>
    <dataValidation sqref="K7" showDropDown="0" showInputMessage="0" showErrorMessage="0" allowBlank="0" type="whole" operator="between">
      <formula1>1</formula1>
      <formula2>365</formula2>
    </dataValidation>
    <dataValidation sqref="K8:K9" showDropDown="0" showInputMessage="0" showErrorMessage="0" allowBlank="0" type="time" operator="between">
      <formula1>0</formula1>
      <formula2>1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G15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2" customWidth="1" min="3" max="3"/>
    <col width="17" customWidth="1" min="4" max="4"/>
    <col width="29" customWidth="1" min="5" max="5"/>
    <col width="13" customWidth="1" min="6" max="6"/>
    <col width="21" customWidth="1" min="7" max="7"/>
    <col width="15" customWidth="1" min="8" max="8"/>
    <col width="16" customWidth="1" min="9" max="9"/>
    <col width="10" customWidth="1" min="10" max="10"/>
    <col width="17" customWidth="1" min="11" max="11"/>
    <col width="10" customWidth="1" min="12" max="12"/>
    <col width="11" customWidth="1" min="13" max="13"/>
    <col width="9" customWidth="1" min="14" max="14"/>
    <col width="17" customWidth="1" min="15" max="15"/>
    <col width="10" customWidth="1" min="16" max="16"/>
    <col width="18" customWidth="1" min="17" max="17"/>
    <col width="16" customWidth="1" min="18" max="18"/>
    <col width="20" customWidth="1" min="19" max="19"/>
    <col width="16" customWidth="1" min="20" max="20"/>
    <col width="13" customWidth="1" min="21" max="21"/>
    <col width="17" customWidth="1" min="22" max="22"/>
    <col width="18" customWidth="1" min="23" max="23"/>
    <col width="16" customWidth="1" min="24" max="24"/>
    <col width="16" customWidth="1" min="25" max="25"/>
    <col width="19" customWidth="1" min="26" max="26"/>
    <col width="16" customWidth="1" min="27" max="27"/>
    <col width="16" customWidth="1" min="28" max="28"/>
    <col width="23" customWidth="1" min="29" max="29"/>
    <col width="23" customWidth="1" min="30" max="30"/>
    <col width="15" customWidth="1" min="31" max="31"/>
    <col width="42" customWidth="1" min="32" max="32"/>
    <col width="34" customWidth="1" min="33" max="33"/>
  </cols>
  <sheetData>
    <row r="1" ht="42" customHeight="1">
      <c r="A1" s="19" t="inlineStr">
        <is>
          <t>Reservation ID</t>
        </is>
      </c>
      <c r="B1" s="19" t="inlineStr">
        <is>
          <t>Status</t>
        </is>
      </c>
      <c r="C1" s="19" t="inlineStr">
        <is>
          <t>Guest Name</t>
        </is>
      </c>
      <c r="D1" s="19" t="inlineStr">
        <is>
          <t>Phone</t>
        </is>
      </c>
      <c r="E1" s="19" t="inlineStr">
        <is>
          <t>Email</t>
        </is>
      </c>
      <c r="F1" s="19" t="inlineStr">
        <is>
          <t>Site ID</t>
        </is>
      </c>
      <c r="G1" s="19" t="inlineStr">
        <is>
          <t>Site Type</t>
        </is>
      </c>
      <c r="H1" s="19" t="inlineStr">
        <is>
          <t>Arrival Date</t>
        </is>
      </c>
      <c r="I1" s="19" t="inlineStr">
        <is>
          <t>Departure Date</t>
        </is>
      </c>
      <c r="J1" s="19" t="inlineStr">
        <is>
          <t>Nights</t>
        </is>
      </c>
      <c r="K1" s="19" t="inlineStr">
        <is>
          <t>Stay Timing</t>
        </is>
      </c>
      <c r="L1" s="19" t="inlineStr">
        <is>
          <t>Adults</t>
        </is>
      </c>
      <c r="M1" s="19" t="inlineStr">
        <is>
          <t>Children</t>
        </is>
      </c>
      <c r="N1" s="19" t="inlineStr">
        <is>
          <t>Pets</t>
        </is>
      </c>
      <c r="O1" s="19" t="inlineStr">
        <is>
          <t>RV Length (ft.)</t>
        </is>
      </c>
      <c r="P1" s="19" t="inlineStr">
        <is>
          <t>Vehicles</t>
        </is>
      </c>
      <c r="Q1" s="19" t="inlineStr">
        <is>
          <t>Base Nightly Rate</t>
        </is>
      </c>
      <c r="R1" s="19" t="inlineStr">
        <is>
          <t>Rate Override</t>
        </is>
      </c>
      <c r="S1" s="19" t="inlineStr">
        <is>
          <t>Applied Nightly Rate</t>
        </is>
      </c>
      <c r="T1" s="19" t="inlineStr">
        <is>
          <t>Site Charge</t>
        </is>
      </c>
      <c r="U1" s="19" t="inlineStr">
        <is>
          <t>Extras</t>
        </is>
      </c>
      <c r="V1" s="19" t="inlineStr">
        <is>
          <t>Reservation Fee</t>
        </is>
      </c>
      <c r="W1" s="19" t="inlineStr">
        <is>
          <t>Estimated Tax Rate</t>
        </is>
      </c>
      <c r="X1" s="19" t="inlineStr">
        <is>
          <t>Estimated Tax</t>
        </is>
      </c>
      <c r="Y1" s="19" t="inlineStr">
        <is>
          <t>Total Charges</t>
        </is>
      </c>
      <c r="Z1" s="19" t="inlineStr">
        <is>
          <t>Payments Received</t>
        </is>
      </c>
      <c r="AA1" s="19" t="inlineStr">
        <is>
          <t>Deposit Target</t>
        </is>
      </c>
      <c r="AB1" s="19" t="inlineStr">
        <is>
          <t>Balance Due</t>
        </is>
      </c>
      <c r="AC1" s="19" t="inlineStr">
        <is>
          <t>Booking Source</t>
        </is>
      </c>
      <c r="AD1" s="19" t="inlineStr">
        <is>
          <t>External Confirmation</t>
        </is>
      </c>
      <c r="AE1" s="19" t="inlineStr">
        <is>
          <t>Booked Date</t>
        </is>
      </c>
      <c r="AF1" s="19" t="inlineStr">
        <is>
          <t>Guest Notes</t>
        </is>
      </c>
      <c r="AG1" s="19" t="inlineStr">
        <is>
          <t>Operational Check</t>
        </is>
      </c>
    </row>
    <row r="2">
      <c r="A2" s="24" t="inlineStr">
        <is>
          <t>RSV-26001</t>
        </is>
      </c>
      <c r="B2" s="24" t="inlineStr">
        <is>
          <t>Booked</t>
        </is>
      </c>
      <c r="C2" s="24" t="inlineStr">
        <is>
          <t>Jordan Miller</t>
        </is>
      </c>
      <c r="D2" s="24" t="inlineStr">
        <is>
          <t>555-010-2601</t>
        </is>
      </c>
      <c r="E2" s="24" t="inlineStr">
        <is>
          <t>jordan.miller@example.com</t>
        </is>
      </c>
      <c r="F2" s="24" t="inlineStr">
        <is>
          <t>RV-01</t>
        </is>
      </c>
      <c r="G2" s="25">
        <f>IFERROR(IF(A2="","",INDEX('Site Inventory'!$C$2:$C$101,MATCH(F2,'Site Inventory'!$A$2:$A$101,0))),"")</f>
        <v/>
      </c>
      <c r="H2" s="26" t="n">
        <v>46185</v>
      </c>
      <c r="I2" s="26" t="n">
        <v>46188</v>
      </c>
      <c r="J2" s="25">
        <f>IFERROR(IF(A2="","",MAX(0,I2-H2)),"")</f>
        <v/>
      </c>
      <c r="K2" s="25">
        <f>IFERROR(IF(A2="","",IF(OR(B2="Canceled",B2="No Show"),B2,IF(I2&lt;TODAY(),"Past Stay",IF(I2=TODAY(),"Due Out Today",IF(AND(H2&lt;=TODAY(),I2&gt;TODAY()),"In House",IF(H2=TODAY(),"Due In Today","Upcoming")))))),"Check dates")</f>
        <v/>
      </c>
      <c r="L2" s="24" t="n">
        <v>2</v>
      </c>
      <c r="M2" s="24" t="n">
        <v>1</v>
      </c>
      <c r="N2" s="24" t="n">
        <v>1</v>
      </c>
      <c r="O2" s="24" t="n">
        <v>38</v>
      </c>
      <c r="P2" s="24" t="n">
        <v>2</v>
      </c>
      <c r="Q2" s="27">
        <f>IFERROR(IF(A2="","",INDEX('Site Inventory'!$K$2:$K$101,MATCH(F2,'Site Inventory'!$A$2:$A$101,0))),"")</f>
        <v/>
      </c>
      <c r="R2" s="28" t="n"/>
      <c r="S2" s="27">
        <f>IFERROR(IF(A2="","",IF(R2="",Q2,R2)),"")</f>
        <v/>
      </c>
      <c r="T2" s="27">
        <f>IFERROR(IF(A2="","",J2*S2),"")</f>
        <v/>
      </c>
      <c r="U2" s="28" t="n">
        <v>24</v>
      </c>
      <c r="V2" s="27">
        <f>IFERROR(IF(A2="","",Dashboard!$K$4),"")</f>
        <v/>
      </c>
      <c r="W2" s="29">
        <f>IFERROR(IF(A2="","",Dashboard!$K$3),"")</f>
        <v/>
      </c>
      <c r="X2" s="27">
        <f>IFERROR(IF(A2="","",(T2+U2)*W2),"")</f>
        <v/>
      </c>
      <c r="Y2" s="27">
        <f>IFERROR(IF(A2="","",T2+U2+V2+X2),"")</f>
        <v/>
      </c>
      <c r="Z2" s="28" t="n">
        <v>75</v>
      </c>
      <c r="AA2" s="27">
        <f>IFERROR(IF(A2="","",Y2*Dashboard!$K$5),"")</f>
        <v/>
      </c>
      <c r="AB2" s="27">
        <f>IFERROR(IF(A2="","",MAX(0,Y2-Z2)),"")</f>
        <v/>
      </c>
      <c r="AC2" s="24" t="inlineStr">
        <is>
          <t>Direct Phone</t>
        </is>
      </c>
      <c r="AD2" s="24" t="inlineStr"/>
      <c r="AE2" s="26" t="n">
        <v>46089</v>
      </c>
      <c r="AF2" s="30" t="inlineStr">
        <is>
          <t>Late afternoon arrival; towing vehicle.</t>
        </is>
      </c>
      <c r="AG2" s="31">
        <f>IFERROR(IF(A2="","",IF(OR(B2="Canceled",B2="No Show"),"Inactive reservation",IF(F2="","Missing Site ID",IF(OR(H2="",I2=""),"Missing stay dates",IF(I2&lt;=H2,"Fix stay dates",IF(L2&lt;1,"Enter at least one adult",IF(COUNTIF('Site Inventory'!$A$2:$A$101,F2)=0,"Site not found",IF(INDEX('Site Inventory'!$E$2:$E$101,MATCH(F2,'Site Inventory'!$A$2:$A$101,0))&lt;&gt;"Yes","Site is inactive",IF(L2+M2&gt;INDEX('Site Inventory'!$F$2:$F$101,MATCH(F2,'Site Inventory'!$A$2:$A$101,0)),"Guest count exceeds site capacity",IF(AND(O2&gt;0,O2&gt;INDEX('Site Inventory'!$G$2:$G$101,MATCH(F2,'Site Inventory'!$A$2:$A$101,0))),"RV exceeds site length",IF(COUNTIFS($F$2:$F$151,F2,$H$2:$H$151,"&lt;"&amp;I2,$I$2:$I$151,"&gt;"&amp;H2,$A$2:$A$151,"&lt;&gt;"&amp;A2,$B$2:$B$151,"Booked")+COUNTIFS($F$2:$F$151,F2,$H$2:$H$151,"&lt;"&amp;I2,$I$2:$I$151,"&gt;"&amp;H2,$A$2:$A$151,"&lt;&gt;"&amp;A2,$B$2:$B$151,"Checked In")&gt;0,"Overlapping reservation",IF(AND(B2="Booked",Z2&lt;AA2),"Deposit below target",IF(AND(B2="Checked Out",AB2&gt;0),"Balance remains after checkout","OK"))))))))))))),"Review reservation")</f>
        <v/>
      </c>
    </row>
    <row r="3">
      <c r="A3" s="24" t="inlineStr">
        <is>
          <t>RSV-26002</t>
        </is>
      </c>
      <c r="B3" s="24" t="inlineStr">
        <is>
          <t>Booked</t>
        </is>
      </c>
      <c r="C3" s="24" t="inlineStr">
        <is>
          <t>Alicia Brown</t>
        </is>
      </c>
      <c r="D3" s="24" t="inlineStr">
        <is>
          <t>555-010-2602</t>
        </is>
      </c>
      <c r="E3" s="24" t="inlineStr">
        <is>
          <t>alicia.brown@example.org</t>
        </is>
      </c>
      <c r="F3" s="24" t="inlineStr">
        <is>
          <t>T-01</t>
        </is>
      </c>
      <c r="G3" s="25">
        <f>IFERROR(IF(A3="","",INDEX('Site Inventory'!$C$2:$C$101,MATCH(F3,'Site Inventory'!$A$2:$A$101,0))),"")</f>
        <v/>
      </c>
      <c r="H3" s="26" t="n">
        <v>46186</v>
      </c>
      <c r="I3" s="26" t="n">
        <v>46189</v>
      </c>
      <c r="J3" s="25">
        <f>IFERROR(IF(A3="","",MAX(0,I3-H3)),"")</f>
        <v/>
      </c>
      <c r="K3" s="25">
        <f>IFERROR(IF(A3="","",IF(OR(B3="Canceled",B3="No Show"),B3,IF(I3&lt;TODAY(),"Past Stay",IF(I3=TODAY(),"Due Out Today",IF(AND(H3&lt;=TODAY(),I3&gt;TODAY()),"In House",IF(H3=TODAY(),"Due In Today","Upcoming")))))),"Check dates")</f>
        <v/>
      </c>
      <c r="L3" s="24" t="n">
        <v>2</v>
      </c>
      <c r="M3" s="24" t="n">
        <v>1</v>
      </c>
      <c r="N3" s="24" t="n">
        <v>0</v>
      </c>
      <c r="O3" s="24" t="n">
        <v>0</v>
      </c>
      <c r="P3" s="24" t="n">
        <v>1</v>
      </c>
      <c r="Q3" s="27">
        <f>IFERROR(IF(A3="","",INDEX('Site Inventory'!$K$2:$K$101,MATCH(F3,'Site Inventory'!$A$2:$A$101,0))),"")</f>
        <v/>
      </c>
      <c r="R3" s="28" t="n"/>
      <c r="S3" s="27">
        <f>IFERROR(IF(A3="","",IF(R3="",Q3,R3)),"")</f>
        <v/>
      </c>
      <c r="T3" s="27">
        <f>IFERROR(IF(A3="","",J3*S3),"")</f>
        <v/>
      </c>
      <c r="U3" s="28" t="n">
        <v>12</v>
      </c>
      <c r="V3" s="27">
        <f>IFERROR(IF(A3="","",Dashboard!$K$4),"")</f>
        <v/>
      </c>
      <c r="W3" s="29">
        <f>IFERROR(IF(A3="","",Dashboard!$K$3),"")</f>
        <v/>
      </c>
      <c r="X3" s="27">
        <f>IFERROR(IF(A3="","",(T3+U3)*W3),"")</f>
        <v/>
      </c>
      <c r="Y3" s="27">
        <f>IFERROR(IF(A3="","",T3+U3+V3+X3),"")</f>
        <v/>
      </c>
      <c r="Z3" s="28" t="n">
        <v>35</v>
      </c>
      <c r="AA3" s="27">
        <f>IFERROR(IF(A3="","",Y3*Dashboard!$K$5),"")</f>
        <v/>
      </c>
      <c r="AB3" s="27">
        <f>IFERROR(IF(A3="","",MAX(0,Y3-Z3)),"")</f>
        <v/>
      </c>
      <c r="AC3" s="24" t="inlineStr">
        <is>
          <t>Property Website</t>
        </is>
      </c>
      <c r="AD3" s="24" t="inlineStr">
        <is>
          <t>WEB-260213</t>
        </is>
      </c>
      <c r="AE3" s="26" t="n">
        <v>46096</v>
      </c>
      <c r="AF3" s="30" t="inlineStr">
        <is>
          <t>Requests a quiet site if available.</t>
        </is>
      </c>
      <c r="AG3" s="31">
        <f>IFERROR(IF(A3="","",IF(OR(B3="Canceled",B3="No Show"),"Inactive reservation",IF(F3="","Missing Site ID",IF(OR(H3="",I3=""),"Missing stay dates",IF(I3&lt;=H3,"Fix stay dates",IF(L3&lt;1,"Enter at least one adult",IF(COUNTIF('Site Inventory'!$A$2:$A$101,F3)=0,"Site not found",IF(INDEX('Site Inventory'!$E$2:$E$101,MATCH(F3,'Site Inventory'!$A$2:$A$101,0))&lt;&gt;"Yes","Site is inactive",IF(L3+M3&gt;INDEX('Site Inventory'!$F$2:$F$101,MATCH(F3,'Site Inventory'!$A$2:$A$101,0)),"Guest count exceeds site capacity",IF(AND(O3&gt;0,O3&gt;INDEX('Site Inventory'!$G$2:$G$101,MATCH(F3,'Site Inventory'!$A$2:$A$101,0))),"RV exceeds site length",IF(COUNTIFS($F$2:$F$151,F3,$H$2:$H$151,"&lt;"&amp;I3,$I$2:$I$151,"&gt;"&amp;H3,$A$2:$A$151,"&lt;&gt;"&amp;A3,$B$2:$B$151,"Booked")+COUNTIFS($F$2:$F$151,F3,$H$2:$H$151,"&lt;"&amp;I3,$I$2:$I$151,"&gt;"&amp;H3,$A$2:$A$151,"&lt;&gt;"&amp;A3,$B$2:$B$151,"Checked In")&gt;0,"Overlapping reservation",IF(AND(B3="Booked",Z3&lt;AA3),"Deposit below target",IF(AND(B3="Checked Out",AB3&gt;0),"Balance remains after checkout","OK"))))))))))))),"Review reservation")</f>
        <v/>
      </c>
    </row>
    <row r="4">
      <c r="A4" s="24" t="inlineStr">
        <is>
          <t>RSV-26003</t>
        </is>
      </c>
      <c r="B4" s="24" t="inlineStr">
        <is>
          <t>Checked Out</t>
        </is>
      </c>
      <c r="C4" s="24" t="inlineStr">
        <is>
          <t>Marcus Lee</t>
        </is>
      </c>
      <c r="D4" s="24" t="inlineStr">
        <is>
          <t>555-010-2603</t>
        </is>
      </c>
      <c r="E4" s="24" t="inlineStr">
        <is>
          <t>marcus.lee@example.net</t>
        </is>
      </c>
      <c r="F4" s="24" t="inlineStr">
        <is>
          <t>C-01</t>
        </is>
      </c>
      <c r="G4" s="25">
        <f>IFERROR(IF(A4="","",INDEX('Site Inventory'!$C$2:$C$101,MATCH(F4,'Site Inventory'!$A$2:$A$101,0))),"")</f>
        <v/>
      </c>
      <c r="H4" s="26" t="n">
        <v>46164</v>
      </c>
      <c r="I4" s="26" t="n">
        <v>46167</v>
      </c>
      <c r="J4" s="25">
        <f>IFERROR(IF(A4="","",MAX(0,I4-H4)),"")</f>
        <v/>
      </c>
      <c r="K4" s="25">
        <f>IFERROR(IF(A4="","",IF(OR(B4="Canceled",B4="No Show"),B4,IF(I4&lt;TODAY(),"Past Stay",IF(I4=TODAY(),"Due Out Today",IF(AND(H4&lt;=TODAY(),I4&gt;TODAY()),"In House",IF(H4=TODAY(),"Due In Today","Upcoming")))))),"Check dates")</f>
        <v/>
      </c>
      <c r="L4" s="24" t="n">
        <v>2</v>
      </c>
      <c r="M4" s="24" t="n">
        <v>0</v>
      </c>
      <c r="N4" s="24" t="n">
        <v>0</v>
      </c>
      <c r="O4" s="24" t="n">
        <v>0</v>
      </c>
      <c r="P4" s="24" t="n">
        <v>1</v>
      </c>
      <c r="Q4" s="27">
        <f>IFERROR(IF(A4="","",INDEX('Site Inventory'!$K$2:$K$101,MATCH(F4,'Site Inventory'!$A$2:$A$101,0))),"")</f>
        <v/>
      </c>
      <c r="R4" s="28" t="n"/>
      <c r="S4" s="27">
        <f>IFERROR(IF(A4="","",IF(R4="",Q4,R4)),"")</f>
        <v/>
      </c>
      <c r="T4" s="27">
        <f>IFERROR(IF(A4="","",J4*S4),"")</f>
        <v/>
      </c>
      <c r="U4" s="28" t="n">
        <v>30</v>
      </c>
      <c r="V4" s="27">
        <f>IFERROR(IF(A4="","",Dashboard!$K$4),"")</f>
        <v/>
      </c>
      <c r="W4" s="29">
        <f>IFERROR(IF(A4="","",Dashboard!$K$3),"")</f>
        <v/>
      </c>
      <c r="X4" s="27">
        <f>IFERROR(IF(A4="","",(T4+U4)*W4),"")</f>
        <v/>
      </c>
      <c r="Y4" s="27">
        <f>IFERROR(IF(A4="","",T4+U4+V4+X4),"")</f>
        <v/>
      </c>
      <c r="Z4" s="28" t="n">
        <v>422.63</v>
      </c>
      <c r="AA4" s="27">
        <f>IFERROR(IF(A4="","",Y4*Dashboard!$K$5),"")</f>
        <v/>
      </c>
      <c r="AB4" s="27">
        <f>IFERROR(IF(A4="","",MAX(0,Y4-Z4)),"")</f>
        <v/>
      </c>
      <c r="AC4" s="24" t="inlineStr">
        <is>
          <t>Returning Guest</t>
        </is>
      </c>
      <c r="AD4" s="24" t="inlineStr"/>
      <c r="AE4" s="26" t="n">
        <v>46055</v>
      </c>
      <c r="AF4" s="30" t="inlineStr">
        <is>
          <t>Cabin key returned at checkout.</t>
        </is>
      </c>
      <c r="AG4" s="31">
        <f>IFERROR(IF(A4="","",IF(OR(B4="Canceled",B4="No Show"),"Inactive reservation",IF(F4="","Missing Site ID",IF(OR(H4="",I4=""),"Missing stay dates",IF(I4&lt;=H4,"Fix stay dates",IF(L4&lt;1,"Enter at least one adult",IF(COUNTIF('Site Inventory'!$A$2:$A$101,F4)=0,"Site not found",IF(INDEX('Site Inventory'!$E$2:$E$101,MATCH(F4,'Site Inventory'!$A$2:$A$101,0))&lt;&gt;"Yes","Site is inactive",IF(L4+M4&gt;INDEX('Site Inventory'!$F$2:$F$101,MATCH(F4,'Site Inventory'!$A$2:$A$101,0)),"Guest count exceeds site capacity",IF(AND(O4&gt;0,O4&gt;INDEX('Site Inventory'!$G$2:$G$101,MATCH(F4,'Site Inventory'!$A$2:$A$101,0))),"RV exceeds site length",IF(COUNTIFS($F$2:$F$151,F4,$H$2:$H$151,"&lt;"&amp;I4,$I$2:$I$151,"&gt;"&amp;H4,$A$2:$A$151,"&lt;&gt;"&amp;A4,$B$2:$B$151,"Booked")+COUNTIFS($F$2:$F$151,F4,$H$2:$H$151,"&lt;"&amp;I4,$I$2:$I$151,"&gt;"&amp;H4,$A$2:$A$151,"&lt;&gt;"&amp;A4,$B$2:$B$151,"Checked In")&gt;0,"Overlapping reservation",IF(AND(B4="Booked",Z4&lt;AA4),"Deposit below target",IF(AND(B4="Checked Out",AB4&gt;0),"Balance remains after checkout","OK"))))))))))))),"Review reservation")</f>
        <v/>
      </c>
    </row>
    <row r="5">
      <c r="A5" s="24" t="inlineStr">
        <is>
          <t>RSV-26004</t>
        </is>
      </c>
      <c r="B5" s="24" t="inlineStr">
        <is>
          <t>Canceled</t>
        </is>
      </c>
      <c r="C5" s="24" t="inlineStr">
        <is>
          <t>Emily Carter</t>
        </is>
      </c>
      <c r="D5" s="24" t="inlineStr">
        <is>
          <t>555-010-2604</t>
        </is>
      </c>
      <c r="E5" s="24" t="inlineStr">
        <is>
          <t>emily.carter@example.com</t>
        </is>
      </c>
      <c r="F5" s="24" t="inlineStr">
        <is>
          <t>RV-03</t>
        </is>
      </c>
      <c r="G5" s="25">
        <f>IFERROR(IF(A5="","",INDEX('Site Inventory'!$C$2:$C$101,MATCH(F5,'Site Inventory'!$A$2:$A$101,0))),"")</f>
        <v/>
      </c>
      <c r="H5" s="26" t="n">
        <v>46205</v>
      </c>
      <c r="I5" s="26" t="n">
        <v>46208</v>
      </c>
      <c r="J5" s="25">
        <f>IFERROR(IF(A5="","",MAX(0,I5-H5)),"")</f>
        <v/>
      </c>
      <c r="K5" s="25">
        <f>IFERROR(IF(A5="","",IF(OR(B5="Canceled",B5="No Show"),B5,IF(I5&lt;TODAY(),"Past Stay",IF(I5=TODAY(),"Due Out Today",IF(AND(H5&lt;=TODAY(),I5&gt;TODAY()),"In House",IF(H5=TODAY(),"Due In Today","Upcoming")))))),"Check dates")</f>
        <v/>
      </c>
      <c r="L5" s="24" t="n">
        <v>2</v>
      </c>
      <c r="M5" s="24" t="n">
        <v>0</v>
      </c>
      <c r="N5" s="24" t="n">
        <v>0</v>
      </c>
      <c r="O5" s="24" t="n">
        <v>28</v>
      </c>
      <c r="P5" s="24" t="n">
        <v>1</v>
      </c>
      <c r="Q5" s="27">
        <f>IFERROR(IF(A5="","",INDEX('Site Inventory'!$K$2:$K$101,MATCH(F5,'Site Inventory'!$A$2:$A$101,0))),"")</f>
        <v/>
      </c>
      <c r="R5" s="28" t="n"/>
      <c r="S5" s="27">
        <f>IFERROR(IF(A5="","",IF(R5="",Q5,R5)),"")</f>
        <v/>
      </c>
      <c r="T5" s="27">
        <f>IFERROR(IF(A5="","",J5*S5),"")</f>
        <v/>
      </c>
      <c r="U5" s="28" t="n">
        <v>0</v>
      </c>
      <c r="V5" s="27">
        <f>IFERROR(IF(A5="","",Dashboard!$K$4),"")</f>
        <v/>
      </c>
      <c r="W5" s="29">
        <f>IFERROR(IF(A5="","",Dashboard!$K$3),"")</f>
        <v/>
      </c>
      <c r="X5" s="27">
        <f>IFERROR(IF(A5="","",(T5+U5)*W5),"")</f>
        <v/>
      </c>
      <c r="Y5" s="27">
        <f>IFERROR(IF(A5="","",T5+U5+V5+X5),"")</f>
        <v/>
      </c>
      <c r="Z5" s="28" t="n">
        <v>0</v>
      </c>
      <c r="AA5" s="27">
        <f>IFERROR(IF(A5="","",Y5*Dashboard!$K$5),"")</f>
        <v/>
      </c>
      <c r="AB5" s="27">
        <f>IFERROR(IF(A5="","",MAX(0,Y5-Z5)),"")</f>
        <v/>
      </c>
      <c r="AC5" s="24" t="inlineStr">
        <is>
          <t>Direct Phone</t>
        </is>
      </c>
      <c r="AD5" s="24" t="inlineStr"/>
      <c r="AE5" s="26" t="n">
        <v>46121</v>
      </c>
      <c r="AF5" s="30" t="inlineStr">
        <is>
          <t>Canceled by guest.</t>
        </is>
      </c>
      <c r="AG5" s="31">
        <f>IFERROR(IF(A5="","",IF(OR(B5="Canceled",B5="No Show"),"Inactive reservation",IF(F5="","Missing Site ID",IF(OR(H5="",I5=""),"Missing stay dates",IF(I5&lt;=H5,"Fix stay dates",IF(L5&lt;1,"Enter at least one adult",IF(COUNTIF('Site Inventory'!$A$2:$A$101,F5)=0,"Site not found",IF(INDEX('Site Inventory'!$E$2:$E$101,MATCH(F5,'Site Inventory'!$A$2:$A$101,0))&lt;&gt;"Yes","Site is inactive",IF(L5+M5&gt;INDEX('Site Inventory'!$F$2:$F$101,MATCH(F5,'Site Inventory'!$A$2:$A$101,0)),"Guest count exceeds site capacity",IF(AND(O5&gt;0,O5&gt;INDEX('Site Inventory'!$G$2:$G$101,MATCH(F5,'Site Inventory'!$A$2:$A$101,0))),"RV exceeds site length",IF(COUNTIFS($F$2:$F$151,F5,$H$2:$H$151,"&lt;"&amp;I5,$I$2:$I$151,"&gt;"&amp;H5,$A$2:$A$151,"&lt;&gt;"&amp;A5,$B$2:$B$151,"Booked")+COUNTIFS($F$2:$F$151,F5,$H$2:$H$151,"&lt;"&amp;I5,$I$2:$I$151,"&gt;"&amp;H5,$A$2:$A$151,"&lt;&gt;"&amp;A5,$B$2:$B$151,"Checked In")&gt;0,"Overlapping reservation",IF(AND(B5="Booked",Z5&lt;AA5),"Deposit below target",IF(AND(B5="Checked Out",AB5&gt;0),"Balance remains after checkout","OK"))))))))))))),"Review reservation")</f>
        <v/>
      </c>
    </row>
    <row r="6">
      <c r="A6" s="24" t="inlineStr">
        <is>
          <t>RSV-26005</t>
        </is>
      </c>
      <c r="B6" s="24" t="inlineStr">
        <is>
          <t>Booked</t>
        </is>
      </c>
      <c r="C6" s="24" t="inlineStr">
        <is>
          <t>Daniel Wilson</t>
        </is>
      </c>
      <c r="D6" s="24" t="inlineStr">
        <is>
          <t>555-010-2605</t>
        </is>
      </c>
      <c r="E6" s="24" t="inlineStr">
        <is>
          <t>daniel.wilson@example.org</t>
        </is>
      </c>
      <c r="F6" s="24" t="inlineStr">
        <is>
          <t>RV-02</t>
        </is>
      </c>
      <c r="G6" s="25">
        <f>IFERROR(IF(A6="","",INDEX('Site Inventory'!$C$2:$C$101,MATCH(F6,'Site Inventory'!$A$2:$A$101,0))),"")</f>
        <v/>
      </c>
      <c r="H6" s="26" t="n">
        <v>46205</v>
      </c>
      <c r="I6" s="26" t="n">
        <v>46209</v>
      </c>
      <c r="J6" s="25">
        <f>IFERROR(IF(A6="","",MAX(0,I6-H6)),"")</f>
        <v/>
      </c>
      <c r="K6" s="25">
        <f>IFERROR(IF(A6="","",IF(OR(B6="Canceled",B6="No Show"),B6,IF(I6&lt;TODAY(),"Past Stay",IF(I6=TODAY(),"Due Out Today",IF(AND(H6&lt;=TODAY(),I6&gt;TODAY()),"In House",IF(H6=TODAY(),"Due In Today","Upcoming")))))),"Check dates")</f>
        <v/>
      </c>
      <c r="L6" s="24" t="n">
        <v>2</v>
      </c>
      <c r="M6" s="24" t="n">
        <v>2</v>
      </c>
      <c r="N6" s="24" t="n">
        <v>1</v>
      </c>
      <c r="O6" s="24" t="n">
        <v>35</v>
      </c>
      <c r="P6" s="24" t="n">
        <v>2</v>
      </c>
      <c r="Q6" s="27">
        <f>IFERROR(IF(A6="","",INDEX('Site Inventory'!$K$2:$K$101,MATCH(F6,'Site Inventory'!$A$2:$A$101,0))),"")</f>
        <v/>
      </c>
      <c r="R6" s="28" t="n"/>
      <c r="S6" s="27">
        <f>IFERROR(IF(A6="","",IF(R6="",Q6,R6)),"")</f>
        <v/>
      </c>
      <c r="T6" s="27">
        <f>IFERROR(IF(A6="","",J6*S6),"")</f>
        <v/>
      </c>
      <c r="U6" s="28" t="n">
        <v>42</v>
      </c>
      <c r="V6" s="27">
        <f>IFERROR(IF(A6="","",Dashboard!$K$4),"")</f>
        <v/>
      </c>
      <c r="W6" s="29">
        <f>IFERROR(IF(A6="","",Dashboard!$K$3),"")</f>
        <v/>
      </c>
      <c r="X6" s="27">
        <f>IFERROR(IF(A6="","",(T6+U6)*W6),"")</f>
        <v/>
      </c>
      <c r="Y6" s="27">
        <f>IFERROR(IF(A6="","",T6+U6+V6+X6),"")</f>
        <v/>
      </c>
      <c r="Z6" s="28" t="n">
        <v>100</v>
      </c>
      <c r="AA6" s="27">
        <f>IFERROR(IF(A6="","",Y6*Dashboard!$K$5),"")</f>
        <v/>
      </c>
      <c r="AB6" s="27">
        <f>IFERROR(IF(A6="","",MAX(0,Y6-Z6)),"")</f>
        <v/>
      </c>
      <c r="AC6" s="24" t="inlineStr">
        <is>
          <t>Online Travel Agency</t>
        </is>
      </c>
      <c r="AD6" s="24" t="inlineStr">
        <is>
          <t>OTA-EX-67205</t>
        </is>
      </c>
      <c r="AE6" s="26" t="n">
        <v>46130</v>
      </c>
      <c r="AF6" s="30" t="inlineStr">
        <is>
          <t>Traveling with a tow vehicle.</t>
        </is>
      </c>
      <c r="AG6" s="31">
        <f>IFERROR(IF(A6="","",IF(OR(B6="Canceled",B6="No Show"),"Inactive reservation",IF(F6="","Missing Site ID",IF(OR(H6="",I6=""),"Missing stay dates",IF(I6&lt;=H6,"Fix stay dates",IF(L6&lt;1,"Enter at least one adult",IF(COUNTIF('Site Inventory'!$A$2:$A$101,F6)=0,"Site not found",IF(INDEX('Site Inventory'!$E$2:$E$101,MATCH(F6,'Site Inventory'!$A$2:$A$101,0))&lt;&gt;"Yes","Site is inactive",IF(L6+M6&gt;INDEX('Site Inventory'!$F$2:$F$101,MATCH(F6,'Site Inventory'!$A$2:$A$101,0)),"Guest count exceeds site capacity",IF(AND(O6&gt;0,O6&gt;INDEX('Site Inventory'!$G$2:$G$101,MATCH(F6,'Site Inventory'!$A$2:$A$101,0))),"RV exceeds site length",IF(COUNTIFS($F$2:$F$151,F6,$H$2:$H$151,"&lt;"&amp;I6,$I$2:$I$151,"&gt;"&amp;H6,$A$2:$A$151,"&lt;&gt;"&amp;A6,$B$2:$B$151,"Booked")+COUNTIFS($F$2:$F$151,F6,$H$2:$H$151,"&lt;"&amp;I6,$I$2:$I$151,"&gt;"&amp;H6,$A$2:$A$151,"&lt;&gt;"&amp;A6,$B$2:$B$151,"Checked In")&gt;0,"Overlapping reservation",IF(AND(B6="Booked",Z6&lt;AA6),"Deposit below target",IF(AND(B6="Checked Out",AB6&gt;0),"Balance remains after checkout","OK"))))))))))))),"Review reservation")</f>
        <v/>
      </c>
    </row>
    <row r="7">
      <c r="A7" s="24" t="n"/>
      <c r="B7" s="24" t="n"/>
      <c r="C7" s="24" t="n"/>
      <c r="D7" s="24" t="n"/>
      <c r="E7" s="24" t="n"/>
      <c r="F7" s="24" t="n"/>
      <c r="G7" s="25">
        <f>IFERROR(IF(A7="","",INDEX('Site Inventory'!$C$2:$C$101,MATCH(F7,'Site Inventory'!$A$2:$A$101,0))),"")</f>
        <v/>
      </c>
      <c r="H7" s="26" t="n"/>
      <c r="I7" s="26" t="n"/>
      <c r="J7" s="25">
        <f>IFERROR(IF(A7="","",MAX(0,I7-H7)),"")</f>
        <v/>
      </c>
      <c r="K7" s="25">
        <f>IFERROR(IF(A7="","",IF(OR(B7="Canceled",B7="No Show"),B7,IF(I7&lt;TODAY(),"Past Stay",IF(I7=TODAY(),"Due Out Today",IF(AND(H7&lt;=TODAY(),I7&gt;TODAY()),"In House",IF(H7=TODAY(),"Due In Today","Upcoming")))))),"Check dates")</f>
        <v/>
      </c>
      <c r="L7" s="24" t="n"/>
      <c r="M7" s="24" t="n"/>
      <c r="N7" s="24" t="n"/>
      <c r="O7" s="24" t="n"/>
      <c r="P7" s="24" t="n"/>
      <c r="Q7" s="27">
        <f>IFERROR(IF(A7="","",INDEX('Site Inventory'!$K$2:$K$101,MATCH(F7,'Site Inventory'!$A$2:$A$101,0))),"")</f>
        <v/>
      </c>
      <c r="R7" s="28" t="n"/>
      <c r="S7" s="27">
        <f>IFERROR(IF(A7="","",IF(R7="",Q7,R7)),"")</f>
        <v/>
      </c>
      <c r="T7" s="27">
        <f>IFERROR(IF(A7="","",J7*S7),"")</f>
        <v/>
      </c>
      <c r="U7" s="28" t="n"/>
      <c r="V7" s="27">
        <f>IFERROR(IF(A7="","",Dashboard!$K$4),"")</f>
        <v/>
      </c>
      <c r="W7" s="29">
        <f>IFERROR(IF(A7="","",Dashboard!$K$3),"")</f>
        <v/>
      </c>
      <c r="X7" s="27">
        <f>IFERROR(IF(A7="","",(T7+U7)*W7),"")</f>
        <v/>
      </c>
      <c r="Y7" s="27">
        <f>IFERROR(IF(A7="","",T7+U7+V7+X7),"")</f>
        <v/>
      </c>
      <c r="Z7" s="28" t="n"/>
      <c r="AA7" s="27">
        <f>IFERROR(IF(A7="","",Y7*Dashboard!$K$5),"")</f>
        <v/>
      </c>
      <c r="AB7" s="27">
        <f>IFERROR(IF(A7="","",MAX(0,Y7-Z7)),"")</f>
        <v/>
      </c>
      <c r="AC7" s="24" t="n"/>
      <c r="AD7" s="24" t="n"/>
      <c r="AE7" s="26" t="n"/>
      <c r="AF7" s="30" t="n"/>
      <c r="AG7" s="31">
        <f>IFERROR(IF(A7="","",IF(OR(B7="Canceled",B7="No Show"),"Inactive reservation",IF(F7="","Missing Site ID",IF(OR(H7="",I7=""),"Missing stay dates",IF(I7&lt;=H7,"Fix stay dates",IF(L7&lt;1,"Enter at least one adult",IF(COUNTIF('Site Inventory'!$A$2:$A$101,F7)=0,"Site not found",IF(INDEX('Site Inventory'!$E$2:$E$101,MATCH(F7,'Site Inventory'!$A$2:$A$101,0))&lt;&gt;"Yes","Site is inactive",IF(L7+M7&gt;INDEX('Site Inventory'!$F$2:$F$101,MATCH(F7,'Site Inventory'!$A$2:$A$101,0)),"Guest count exceeds site capacity",IF(AND(O7&gt;0,O7&gt;INDEX('Site Inventory'!$G$2:$G$101,MATCH(F7,'Site Inventory'!$A$2:$A$101,0))),"RV exceeds site length",IF(COUNTIFS($F$2:$F$151,F7,$H$2:$H$151,"&lt;"&amp;I7,$I$2:$I$151,"&gt;"&amp;H7,$A$2:$A$151,"&lt;&gt;"&amp;A7,$B$2:$B$151,"Booked")+COUNTIFS($F$2:$F$151,F7,$H$2:$H$151,"&lt;"&amp;I7,$I$2:$I$151,"&gt;"&amp;H7,$A$2:$A$151,"&lt;&gt;"&amp;A7,$B$2:$B$151,"Checked In")&gt;0,"Overlapping reservation",IF(AND(B7="Booked",Z7&lt;AA7),"Deposit below target",IF(AND(B7="Checked Out",AB7&gt;0),"Balance remains after checkout","OK"))))))))))))),"Review reservation")</f>
        <v/>
      </c>
    </row>
    <row r="8">
      <c r="A8" s="24" t="n"/>
      <c r="B8" s="24" t="n"/>
      <c r="C8" s="24" t="n"/>
      <c r="D8" s="24" t="n"/>
      <c r="E8" s="24" t="n"/>
      <c r="F8" s="24" t="n"/>
      <c r="G8" s="25">
        <f>IFERROR(IF(A8="","",INDEX('Site Inventory'!$C$2:$C$101,MATCH(F8,'Site Inventory'!$A$2:$A$101,0))),"")</f>
        <v/>
      </c>
      <c r="H8" s="26" t="n"/>
      <c r="I8" s="26" t="n"/>
      <c r="J8" s="25">
        <f>IFERROR(IF(A8="","",MAX(0,I8-H8)),"")</f>
        <v/>
      </c>
      <c r="K8" s="25">
        <f>IFERROR(IF(A8="","",IF(OR(B8="Canceled",B8="No Show"),B8,IF(I8&lt;TODAY(),"Past Stay",IF(I8=TODAY(),"Due Out Today",IF(AND(H8&lt;=TODAY(),I8&gt;TODAY()),"In House",IF(H8=TODAY(),"Due In Today","Upcoming")))))),"Check dates")</f>
        <v/>
      </c>
      <c r="L8" s="24" t="n"/>
      <c r="M8" s="24" t="n"/>
      <c r="N8" s="24" t="n"/>
      <c r="O8" s="24" t="n"/>
      <c r="P8" s="24" t="n"/>
      <c r="Q8" s="27">
        <f>IFERROR(IF(A8="","",INDEX('Site Inventory'!$K$2:$K$101,MATCH(F8,'Site Inventory'!$A$2:$A$101,0))),"")</f>
        <v/>
      </c>
      <c r="R8" s="28" t="n"/>
      <c r="S8" s="27">
        <f>IFERROR(IF(A8="","",IF(R8="",Q8,R8)),"")</f>
        <v/>
      </c>
      <c r="T8" s="27">
        <f>IFERROR(IF(A8="","",J8*S8),"")</f>
        <v/>
      </c>
      <c r="U8" s="28" t="n"/>
      <c r="V8" s="27">
        <f>IFERROR(IF(A8="","",Dashboard!$K$4),"")</f>
        <v/>
      </c>
      <c r="W8" s="29">
        <f>IFERROR(IF(A8="","",Dashboard!$K$3),"")</f>
        <v/>
      </c>
      <c r="X8" s="27">
        <f>IFERROR(IF(A8="","",(T8+U8)*W8),"")</f>
        <v/>
      </c>
      <c r="Y8" s="27">
        <f>IFERROR(IF(A8="","",T8+U8+V8+X8),"")</f>
        <v/>
      </c>
      <c r="Z8" s="28" t="n"/>
      <c r="AA8" s="27">
        <f>IFERROR(IF(A8="","",Y8*Dashboard!$K$5),"")</f>
        <v/>
      </c>
      <c r="AB8" s="27">
        <f>IFERROR(IF(A8="","",MAX(0,Y8-Z8)),"")</f>
        <v/>
      </c>
      <c r="AC8" s="24" t="n"/>
      <c r="AD8" s="24" t="n"/>
      <c r="AE8" s="26" t="n"/>
      <c r="AF8" s="30" t="n"/>
      <c r="AG8" s="31">
        <f>IFERROR(IF(A8="","",IF(OR(B8="Canceled",B8="No Show"),"Inactive reservation",IF(F8="","Missing Site ID",IF(OR(H8="",I8=""),"Missing stay dates",IF(I8&lt;=H8,"Fix stay dates",IF(L8&lt;1,"Enter at least one adult",IF(COUNTIF('Site Inventory'!$A$2:$A$101,F8)=0,"Site not found",IF(INDEX('Site Inventory'!$E$2:$E$101,MATCH(F8,'Site Inventory'!$A$2:$A$101,0))&lt;&gt;"Yes","Site is inactive",IF(L8+M8&gt;INDEX('Site Inventory'!$F$2:$F$101,MATCH(F8,'Site Inventory'!$A$2:$A$101,0)),"Guest count exceeds site capacity",IF(AND(O8&gt;0,O8&gt;INDEX('Site Inventory'!$G$2:$G$101,MATCH(F8,'Site Inventory'!$A$2:$A$101,0))),"RV exceeds site length",IF(COUNTIFS($F$2:$F$151,F8,$H$2:$H$151,"&lt;"&amp;I8,$I$2:$I$151,"&gt;"&amp;H8,$A$2:$A$151,"&lt;&gt;"&amp;A8,$B$2:$B$151,"Booked")+COUNTIFS($F$2:$F$151,F8,$H$2:$H$151,"&lt;"&amp;I8,$I$2:$I$151,"&gt;"&amp;H8,$A$2:$A$151,"&lt;&gt;"&amp;A8,$B$2:$B$151,"Checked In")&gt;0,"Overlapping reservation",IF(AND(B8="Booked",Z8&lt;AA8),"Deposit below target",IF(AND(B8="Checked Out",AB8&gt;0),"Balance remains after checkout","OK"))))))))))))),"Review reservation")</f>
        <v/>
      </c>
    </row>
    <row r="9">
      <c r="A9" s="24" t="n"/>
      <c r="B9" s="24" t="n"/>
      <c r="C9" s="24" t="n"/>
      <c r="D9" s="24" t="n"/>
      <c r="E9" s="24" t="n"/>
      <c r="F9" s="24" t="n"/>
      <c r="G9" s="25">
        <f>IFERROR(IF(A9="","",INDEX('Site Inventory'!$C$2:$C$101,MATCH(F9,'Site Inventory'!$A$2:$A$101,0))),"")</f>
        <v/>
      </c>
      <c r="H9" s="26" t="n"/>
      <c r="I9" s="26" t="n"/>
      <c r="J9" s="25">
        <f>IFERROR(IF(A9="","",MAX(0,I9-H9)),"")</f>
        <v/>
      </c>
      <c r="K9" s="25">
        <f>IFERROR(IF(A9="","",IF(OR(B9="Canceled",B9="No Show"),B9,IF(I9&lt;TODAY(),"Past Stay",IF(I9=TODAY(),"Due Out Today",IF(AND(H9&lt;=TODAY(),I9&gt;TODAY()),"In House",IF(H9=TODAY(),"Due In Today","Upcoming")))))),"Check dates")</f>
        <v/>
      </c>
      <c r="L9" s="24" t="n"/>
      <c r="M9" s="24" t="n"/>
      <c r="N9" s="24" t="n"/>
      <c r="O9" s="24" t="n"/>
      <c r="P9" s="24" t="n"/>
      <c r="Q9" s="27">
        <f>IFERROR(IF(A9="","",INDEX('Site Inventory'!$K$2:$K$101,MATCH(F9,'Site Inventory'!$A$2:$A$101,0))),"")</f>
        <v/>
      </c>
      <c r="R9" s="28" t="n"/>
      <c r="S9" s="27">
        <f>IFERROR(IF(A9="","",IF(R9="",Q9,R9)),"")</f>
        <v/>
      </c>
      <c r="T9" s="27">
        <f>IFERROR(IF(A9="","",J9*S9),"")</f>
        <v/>
      </c>
      <c r="U9" s="28" t="n"/>
      <c r="V9" s="27">
        <f>IFERROR(IF(A9="","",Dashboard!$K$4),"")</f>
        <v/>
      </c>
      <c r="W9" s="29">
        <f>IFERROR(IF(A9="","",Dashboard!$K$3),"")</f>
        <v/>
      </c>
      <c r="X9" s="27">
        <f>IFERROR(IF(A9="","",(T9+U9)*W9),"")</f>
        <v/>
      </c>
      <c r="Y9" s="27">
        <f>IFERROR(IF(A9="","",T9+U9+V9+X9),"")</f>
        <v/>
      </c>
      <c r="Z9" s="28" t="n"/>
      <c r="AA9" s="27">
        <f>IFERROR(IF(A9="","",Y9*Dashboard!$K$5),"")</f>
        <v/>
      </c>
      <c r="AB9" s="27">
        <f>IFERROR(IF(A9="","",MAX(0,Y9-Z9)),"")</f>
        <v/>
      </c>
      <c r="AC9" s="24" t="n"/>
      <c r="AD9" s="24" t="n"/>
      <c r="AE9" s="26" t="n"/>
      <c r="AF9" s="30" t="n"/>
      <c r="AG9" s="31">
        <f>IFERROR(IF(A9="","",IF(OR(B9="Canceled",B9="No Show"),"Inactive reservation",IF(F9="","Missing Site ID",IF(OR(H9="",I9=""),"Missing stay dates",IF(I9&lt;=H9,"Fix stay dates",IF(L9&lt;1,"Enter at least one adult",IF(COUNTIF('Site Inventory'!$A$2:$A$101,F9)=0,"Site not found",IF(INDEX('Site Inventory'!$E$2:$E$101,MATCH(F9,'Site Inventory'!$A$2:$A$101,0))&lt;&gt;"Yes","Site is inactive",IF(L9+M9&gt;INDEX('Site Inventory'!$F$2:$F$101,MATCH(F9,'Site Inventory'!$A$2:$A$101,0)),"Guest count exceeds site capacity",IF(AND(O9&gt;0,O9&gt;INDEX('Site Inventory'!$G$2:$G$101,MATCH(F9,'Site Inventory'!$A$2:$A$101,0))),"RV exceeds site length",IF(COUNTIFS($F$2:$F$151,F9,$H$2:$H$151,"&lt;"&amp;I9,$I$2:$I$151,"&gt;"&amp;H9,$A$2:$A$151,"&lt;&gt;"&amp;A9,$B$2:$B$151,"Booked")+COUNTIFS($F$2:$F$151,F9,$H$2:$H$151,"&lt;"&amp;I9,$I$2:$I$151,"&gt;"&amp;H9,$A$2:$A$151,"&lt;&gt;"&amp;A9,$B$2:$B$151,"Checked In")&gt;0,"Overlapping reservation",IF(AND(B9="Booked",Z9&lt;AA9),"Deposit below target",IF(AND(B9="Checked Out",AB9&gt;0),"Balance remains after checkout","OK"))))))))))))),"Review reservation")</f>
        <v/>
      </c>
    </row>
    <row r="10">
      <c r="A10" s="24" t="n"/>
      <c r="B10" s="24" t="n"/>
      <c r="C10" s="24" t="n"/>
      <c r="D10" s="24" t="n"/>
      <c r="E10" s="24" t="n"/>
      <c r="F10" s="24" t="n"/>
      <c r="G10" s="25">
        <f>IFERROR(IF(A10="","",INDEX('Site Inventory'!$C$2:$C$101,MATCH(F10,'Site Inventory'!$A$2:$A$101,0))),"")</f>
        <v/>
      </c>
      <c r="H10" s="26" t="n"/>
      <c r="I10" s="26" t="n"/>
      <c r="J10" s="25">
        <f>IFERROR(IF(A10="","",MAX(0,I10-H10)),"")</f>
        <v/>
      </c>
      <c r="K10" s="25">
        <f>IFERROR(IF(A10="","",IF(OR(B10="Canceled",B10="No Show"),B10,IF(I10&lt;TODAY(),"Past Stay",IF(I10=TODAY(),"Due Out Today",IF(AND(H10&lt;=TODAY(),I10&gt;TODAY()),"In House",IF(H10=TODAY(),"Due In Today","Upcoming")))))),"Check dates")</f>
        <v/>
      </c>
      <c r="L10" s="24" t="n"/>
      <c r="M10" s="24" t="n"/>
      <c r="N10" s="24" t="n"/>
      <c r="O10" s="24" t="n"/>
      <c r="P10" s="24" t="n"/>
      <c r="Q10" s="27">
        <f>IFERROR(IF(A10="","",INDEX('Site Inventory'!$K$2:$K$101,MATCH(F10,'Site Inventory'!$A$2:$A$101,0))),"")</f>
        <v/>
      </c>
      <c r="R10" s="28" t="n"/>
      <c r="S10" s="27">
        <f>IFERROR(IF(A10="","",IF(R10="",Q10,R10)),"")</f>
        <v/>
      </c>
      <c r="T10" s="27">
        <f>IFERROR(IF(A10="","",J10*S10),"")</f>
        <v/>
      </c>
      <c r="U10" s="28" t="n"/>
      <c r="V10" s="27">
        <f>IFERROR(IF(A10="","",Dashboard!$K$4),"")</f>
        <v/>
      </c>
      <c r="W10" s="29">
        <f>IFERROR(IF(A10="","",Dashboard!$K$3),"")</f>
        <v/>
      </c>
      <c r="X10" s="27">
        <f>IFERROR(IF(A10="","",(T10+U10)*W10),"")</f>
        <v/>
      </c>
      <c r="Y10" s="27">
        <f>IFERROR(IF(A10="","",T10+U10+V10+X10),"")</f>
        <v/>
      </c>
      <c r="Z10" s="28" t="n"/>
      <c r="AA10" s="27">
        <f>IFERROR(IF(A10="","",Y10*Dashboard!$K$5),"")</f>
        <v/>
      </c>
      <c r="AB10" s="27">
        <f>IFERROR(IF(A10="","",MAX(0,Y10-Z10)),"")</f>
        <v/>
      </c>
      <c r="AC10" s="24" t="n"/>
      <c r="AD10" s="24" t="n"/>
      <c r="AE10" s="26" t="n"/>
      <c r="AF10" s="30" t="n"/>
      <c r="AG10" s="31">
        <f>IFERROR(IF(A10="","",IF(OR(B10="Canceled",B10="No Show"),"Inactive reservation",IF(F10="","Missing Site ID",IF(OR(H10="",I10=""),"Missing stay dates",IF(I10&lt;=H10,"Fix stay dates",IF(L10&lt;1,"Enter at least one adult",IF(COUNTIF('Site Inventory'!$A$2:$A$101,F10)=0,"Site not found",IF(INDEX('Site Inventory'!$E$2:$E$101,MATCH(F10,'Site Inventory'!$A$2:$A$101,0))&lt;&gt;"Yes","Site is inactive",IF(L10+M10&gt;INDEX('Site Inventory'!$F$2:$F$101,MATCH(F10,'Site Inventory'!$A$2:$A$101,0)),"Guest count exceeds site capacity",IF(AND(O10&gt;0,O10&gt;INDEX('Site Inventory'!$G$2:$G$101,MATCH(F10,'Site Inventory'!$A$2:$A$101,0))),"RV exceeds site length",IF(COUNTIFS($F$2:$F$151,F10,$H$2:$H$151,"&lt;"&amp;I10,$I$2:$I$151,"&gt;"&amp;H10,$A$2:$A$151,"&lt;&gt;"&amp;A10,$B$2:$B$151,"Booked")+COUNTIFS($F$2:$F$151,F10,$H$2:$H$151,"&lt;"&amp;I10,$I$2:$I$151,"&gt;"&amp;H10,$A$2:$A$151,"&lt;&gt;"&amp;A10,$B$2:$B$151,"Checked In")&gt;0,"Overlapping reservation",IF(AND(B10="Booked",Z10&lt;AA10),"Deposit below target",IF(AND(B10="Checked Out",AB10&gt;0),"Balance remains after checkout","OK"))))))))))))),"Review reservation")</f>
        <v/>
      </c>
    </row>
    <row r="11">
      <c r="A11" s="24" t="n"/>
      <c r="B11" s="24" t="n"/>
      <c r="C11" s="24" t="n"/>
      <c r="D11" s="24" t="n"/>
      <c r="E11" s="24" t="n"/>
      <c r="F11" s="24" t="n"/>
      <c r="G11" s="25">
        <f>IFERROR(IF(A11="","",INDEX('Site Inventory'!$C$2:$C$101,MATCH(F11,'Site Inventory'!$A$2:$A$101,0))),"")</f>
        <v/>
      </c>
      <c r="H11" s="26" t="n"/>
      <c r="I11" s="26" t="n"/>
      <c r="J11" s="25">
        <f>IFERROR(IF(A11="","",MAX(0,I11-H11)),"")</f>
        <v/>
      </c>
      <c r="K11" s="25">
        <f>IFERROR(IF(A11="","",IF(OR(B11="Canceled",B11="No Show"),B11,IF(I11&lt;TODAY(),"Past Stay",IF(I11=TODAY(),"Due Out Today",IF(AND(H11&lt;=TODAY(),I11&gt;TODAY()),"In House",IF(H11=TODAY(),"Due In Today","Upcoming")))))),"Check dates")</f>
        <v/>
      </c>
      <c r="L11" s="24" t="n"/>
      <c r="M11" s="24" t="n"/>
      <c r="N11" s="24" t="n"/>
      <c r="O11" s="24" t="n"/>
      <c r="P11" s="24" t="n"/>
      <c r="Q11" s="27">
        <f>IFERROR(IF(A11="","",INDEX('Site Inventory'!$K$2:$K$101,MATCH(F11,'Site Inventory'!$A$2:$A$101,0))),"")</f>
        <v/>
      </c>
      <c r="R11" s="28" t="n"/>
      <c r="S11" s="27">
        <f>IFERROR(IF(A11="","",IF(R11="",Q11,R11)),"")</f>
        <v/>
      </c>
      <c r="T11" s="27">
        <f>IFERROR(IF(A11="","",J11*S11),"")</f>
        <v/>
      </c>
      <c r="U11" s="28" t="n"/>
      <c r="V11" s="27">
        <f>IFERROR(IF(A11="","",Dashboard!$K$4),"")</f>
        <v/>
      </c>
      <c r="W11" s="29">
        <f>IFERROR(IF(A11="","",Dashboard!$K$3),"")</f>
        <v/>
      </c>
      <c r="X11" s="27">
        <f>IFERROR(IF(A11="","",(T11+U11)*W11),"")</f>
        <v/>
      </c>
      <c r="Y11" s="27">
        <f>IFERROR(IF(A11="","",T11+U11+V11+X11),"")</f>
        <v/>
      </c>
      <c r="Z11" s="28" t="n"/>
      <c r="AA11" s="27">
        <f>IFERROR(IF(A11="","",Y11*Dashboard!$K$5),"")</f>
        <v/>
      </c>
      <c r="AB11" s="27">
        <f>IFERROR(IF(A11="","",MAX(0,Y11-Z11)),"")</f>
        <v/>
      </c>
      <c r="AC11" s="24" t="n"/>
      <c r="AD11" s="24" t="n"/>
      <c r="AE11" s="26" t="n"/>
      <c r="AF11" s="30" t="n"/>
      <c r="AG11" s="31">
        <f>IFERROR(IF(A11="","",IF(OR(B11="Canceled",B11="No Show"),"Inactive reservation",IF(F11="","Missing Site ID",IF(OR(H11="",I11=""),"Missing stay dates",IF(I11&lt;=H11,"Fix stay dates",IF(L11&lt;1,"Enter at least one adult",IF(COUNTIF('Site Inventory'!$A$2:$A$101,F11)=0,"Site not found",IF(INDEX('Site Inventory'!$E$2:$E$101,MATCH(F11,'Site Inventory'!$A$2:$A$101,0))&lt;&gt;"Yes","Site is inactive",IF(L11+M11&gt;INDEX('Site Inventory'!$F$2:$F$101,MATCH(F11,'Site Inventory'!$A$2:$A$101,0)),"Guest count exceeds site capacity",IF(AND(O11&gt;0,O11&gt;INDEX('Site Inventory'!$G$2:$G$101,MATCH(F11,'Site Inventory'!$A$2:$A$101,0))),"RV exceeds site length",IF(COUNTIFS($F$2:$F$151,F11,$H$2:$H$151,"&lt;"&amp;I11,$I$2:$I$151,"&gt;"&amp;H11,$A$2:$A$151,"&lt;&gt;"&amp;A11,$B$2:$B$151,"Booked")+COUNTIFS($F$2:$F$151,F11,$H$2:$H$151,"&lt;"&amp;I11,$I$2:$I$151,"&gt;"&amp;H11,$A$2:$A$151,"&lt;&gt;"&amp;A11,$B$2:$B$151,"Checked In")&gt;0,"Overlapping reservation",IF(AND(B11="Booked",Z11&lt;AA11),"Deposit below target",IF(AND(B11="Checked Out",AB11&gt;0),"Balance remains after checkout","OK"))))))))))))),"Review reservation")</f>
        <v/>
      </c>
    </row>
    <row r="12">
      <c r="A12" s="24" t="n"/>
      <c r="B12" s="24" t="n"/>
      <c r="C12" s="24" t="n"/>
      <c r="D12" s="24" t="n"/>
      <c r="E12" s="24" t="n"/>
      <c r="F12" s="24" t="n"/>
      <c r="G12" s="25">
        <f>IFERROR(IF(A12="","",INDEX('Site Inventory'!$C$2:$C$101,MATCH(F12,'Site Inventory'!$A$2:$A$101,0))),"")</f>
        <v/>
      </c>
      <c r="H12" s="26" t="n"/>
      <c r="I12" s="26" t="n"/>
      <c r="J12" s="25">
        <f>IFERROR(IF(A12="","",MAX(0,I12-H12)),"")</f>
        <v/>
      </c>
      <c r="K12" s="25">
        <f>IFERROR(IF(A12="","",IF(OR(B12="Canceled",B12="No Show"),B12,IF(I12&lt;TODAY(),"Past Stay",IF(I12=TODAY(),"Due Out Today",IF(AND(H12&lt;=TODAY(),I12&gt;TODAY()),"In House",IF(H12=TODAY(),"Due In Today","Upcoming")))))),"Check dates")</f>
        <v/>
      </c>
      <c r="L12" s="24" t="n"/>
      <c r="M12" s="24" t="n"/>
      <c r="N12" s="24" t="n"/>
      <c r="O12" s="24" t="n"/>
      <c r="P12" s="24" t="n"/>
      <c r="Q12" s="27">
        <f>IFERROR(IF(A12="","",INDEX('Site Inventory'!$K$2:$K$101,MATCH(F12,'Site Inventory'!$A$2:$A$101,0))),"")</f>
        <v/>
      </c>
      <c r="R12" s="28" t="n"/>
      <c r="S12" s="27">
        <f>IFERROR(IF(A12="","",IF(R12="",Q12,R12)),"")</f>
        <v/>
      </c>
      <c r="T12" s="27">
        <f>IFERROR(IF(A12="","",J12*S12),"")</f>
        <v/>
      </c>
      <c r="U12" s="28" t="n"/>
      <c r="V12" s="27">
        <f>IFERROR(IF(A12="","",Dashboard!$K$4),"")</f>
        <v/>
      </c>
      <c r="W12" s="29">
        <f>IFERROR(IF(A12="","",Dashboard!$K$3),"")</f>
        <v/>
      </c>
      <c r="X12" s="27">
        <f>IFERROR(IF(A12="","",(T12+U12)*W12),"")</f>
        <v/>
      </c>
      <c r="Y12" s="27">
        <f>IFERROR(IF(A12="","",T12+U12+V12+X12),"")</f>
        <v/>
      </c>
      <c r="Z12" s="28" t="n"/>
      <c r="AA12" s="27">
        <f>IFERROR(IF(A12="","",Y12*Dashboard!$K$5),"")</f>
        <v/>
      </c>
      <c r="AB12" s="27">
        <f>IFERROR(IF(A12="","",MAX(0,Y12-Z12)),"")</f>
        <v/>
      </c>
      <c r="AC12" s="24" t="n"/>
      <c r="AD12" s="24" t="n"/>
      <c r="AE12" s="26" t="n"/>
      <c r="AF12" s="30" t="n"/>
      <c r="AG12" s="31">
        <f>IFERROR(IF(A12="","",IF(OR(B12="Canceled",B12="No Show"),"Inactive reservation",IF(F12="","Missing Site ID",IF(OR(H12="",I12=""),"Missing stay dates",IF(I12&lt;=H12,"Fix stay dates",IF(L12&lt;1,"Enter at least one adult",IF(COUNTIF('Site Inventory'!$A$2:$A$101,F12)=0,"Site not found",IF(INDEX('Site Inventory'!$E$2:$E$101,MATCH(F12,'Site Inventory'!$A$2:$A$101,0))&lt;&gt;"Yes","Site is inactive",IF(L12+M12&gt;INDEX('Site Inventory'!$F$2:$F$101,MATCH(F12,'Site Inventory'!$A$2:$A$101,0)),"Guest count exceeds site capacity",IF(AND(O12&gt;0,O12&gt;INDEX('Site Inventory'!$G$2:$G$101,MATCH(F12,'Site Inventory'!$A$2:$A$101,0))),"RV exceeds site length",IF(COUNTIFS($F$2:$F$151,F12,$H$2:$H$151,"&lt;"&amp;I12,$I$2:$I$151,"&gt;"&amp;H12,$A$2:$A$151,"&lt;&gt;"&amp;A12,$B$2:$B$151,"Booked")+COUNTIFS($F$2:$F$151,F12,$H$2:$H$151,"&lt;"&amp;I12,$I$2:$I$151,"&gt;"&amp;H12,$A$2:$A$151,"&lt;&gt;"&amp;A12,$B$2:$B$151,"Checked In")&gt;0,"Overlapping reservation",IF(AND(B12="Booked",Z12&lt;AA12),"Deposit below target",IF(AND(B12="Checked Out",AB12&gt;0),"Balance remains after checkout","OK"))))))))))))),"Review reservation")</f>
        <v/>
      </c>
    </row>
    <row r="13">
      <c r="A13" s="24" t="n"/>
      <c r="B13" s="24" t="n"/>
      <c r="C13" s="24" t="n"/>
      <c r="D13" s="24" t="n"/>
      <c r="E13" s="24" t="n"/>
      <c r="F13" s="24" t="n"/>
      <c r="G13" s="25">
        <f>IFERROR(IF(A13="","",INDEX('Site Inventory'!$C$2:$C$101,MATCH(F13,'Site Inventory'!$A$2:$A$101,0))),"")</f>
        <v/>
      </c>
      <c r="H13" s="26" t="n"/>
      <c r="I13" s="26" t="n"/>
      <c r="J13" s="25">
        <f>IFERROR(IF(A13="","",MAX(0,I13-H13)),"")</f>
        <v/>
      </c>
      <c r="K13" s="25">
        <f>IFERROR(IF(A13="","",IF(OR(B13="Canceled",B13="No Show"),B13,IF(I13&lt;TODAY(),"Past Stay",IF(I13=TODAY(),"Due Out Today",IF(AND(H13&lt;=TODAY(),I13&gt;TODAY()),"In House",IF(H13=TODAY(),"Due In Today","Upcoming")))))),"Check dates")</f>
        <v/>
      </c>
      <c r="L13" s="24" t="n"/>
      <c r="M13" s="24" t="n"/>
      <c r="N13" s="24" t="n"/>
      <c r="O13" s="24" t="n"/>
      <c r="P13" s="24" t="n"/>
      <c r="Q13" s="27">
        <f>IFERROR(IF(A13="","",INDEX('Site Inventory'!$K$2:$K$101,MATCH(F13,'Site Inventory'!$A$2:$A$101,0))),"")</f>
        <v/>
      </c>
      <c r="R13" s="28" t="n"/>
      <c r="S13" s="27">
        <f>IFERROR(IF(A13="","",IF(R13="",Q13,R13)),"")</f>
        <v/>
      </c>
      <c r="T13" s="27">
        <f>IFERROR(IF(A13="","",J13*S13),"")</f>
        <v/>
      </c>
      <c r="U13" s="28" t="n"/>
      <c r="V13" s="27">
        <f>IFERROR(IF(A13="","",Dashboard!$K$4),"")</f>
        <v/>
      </c>
      <c r="W13" s="29">
        <f>IFERROR(IF(A13="","",Dashboard!$K$3),"")</f>
        <v/>
      </c>
      <c r="X13" s="27">
        <f>IFERROR(IF(A13="","",(T13+U13)*W13),"")</f>
        <v/>
      </c>
      <c r="Y13" s="27">
        <f>IFERROR(IF(A13="","",T13+U13+V13+X13),"")</f>
        <v/>
      </c>
      <c r="Z13" s="28" t="n"/>
      <c r="AA13" s="27">
        <f>IFERROR(IF(A13="","",Y13*Dashboard!$K$5),"")</f>
        <v/>
      </c>
      <c r="AB13" s="27">
        <f>IFERROR(IF(A13="","",MAX(0,Y13-Z13)),"")</f>
        <v/>
      </c>
      <c r="AC13" s="24" t="n"/>
      <c r="AD13" s="24" t="n"/>
      <c r="AE13" s="26" t="n"/>
      <c r="AF13" s="30" t="n"/>
      <c r="AG13" s="31">
        <f>IFERROR(IF(A13="","",IF(OR(B13="Canceled",B13="No Show"),"Inactive reservation",IF(F13="","Missing Site ID",IF(OR(H13="",I13=""),"Missing stay dates",IF(I13&lt;=H13,"Fix stay dates",IF(L13&lt;1,"Enter at least one adult",IF(COUNTIF('Site Inventory'!$A$2:$A$101,F13)=0,"Site not found",IF(INDEX('Site Inventory'!$E$2:$E$101,MATCH(F13,'Site Inventory'!$A$2:$A$101,0))&lt;&gt;"Yes","Site is inactive",IF(L13+M13&gt;INDEX('Site Inventory'!$F$2:$F$101,MATCH(F13,'Site Inventory'!$A$2:$A$101,0)),"Guest count exceeds site capacity",IF(AND(O13&gt;0,O13&gt;INDEX('Site Inventory'!$G$2:$G$101,MATCH(F13,'Site Inventory'!$A$2:$A$101,0))),"RV exceeds site length",IF(COUNTIFS($F$2:$F$151,F13,$H$2:$H$151,"&lt;"&amp;I13,$I$2:$I$151,"&gt;"&amp;H13,$A$2:$A$151,"&lt;&gt;"&amp;A13,$B$2:$B$151,"Booked")+COUNTIFS($F$2:$F$151,F13,$H$2:$H$151,"&lt;"&amp;I13,$I$2:$I$151,"&gt;"&amp;H13,$A$2:$A$151,"&lt;&gt;"&amp;A13,$B$2:$B$151,"Checked In")&gt;0,"Overlapping reservation",IF(AND(B13="Booked",Z13&lt;AA13),"Deposit below target",IF(AND(B13="Checked Out",AB13&gt;0),"Balance remains after checkout","OK"))))))))))))),"Review reservation")</f>
        <v/>
      </c>
    </row>
    <row r="14">
      <c r="A14" s="24" t="n"/>
      <c r="B14" s="24" t="n"/>
      <c r="C14" s="24" t="n"/>
      <c r="D14" s="24" t="n"/>
      <c r="E14" s="24" t="n"/>
      <c r="F14" s="24" t="n"/>
      <c r="G14" s="25">
        <f>IFERROR(IF(A14="","",INDEX('Site Inventory'!$C$2:$C$101,MATCH(F14,'Site Inventory'!$A$2:$A$101,0))),"")</f>
        <v/>
      </c>
      <c r="H14" s="26" t="n"/>
      <c r="I14" s="26" t="n"/>
      <c r="J14" s="25">
        <f>IFERROR(IF(A14="","",MAX(0,I14-H14)),"")</f>
        <v/>
      </c>
      <c r="K14" s="25">
        <f>IFERROR(IF(A14="","",IF(OR(B14="Canceled",B14="No Show"),B14,IF(I14&lt;TODAY(),"Past Stay",IF(I14=TODAY(),"Due Out Today",IF(AND(H14&lt;=TODAY(),I14&gt;TODAY()),"In House",IF(H14=TODAY(),"Due In Today","Upcoming")))))),"Check dates")</f>
        <v/>
      </c>
      <c r="L14" s="24" t="n"/>
      <c r="M14" s="24" t="n"/>
      <c r="N14" s="24" t="n"/>
      <c r="O14" s="24" t="n"/>
      <c r="P14" s="24" t="n"/>
      <c r="Q14" s="27">
        <f>IFERROR(IF(A14="","",INDEX('Site Inventory'!$K$2:$K$101,MATCH(F14,'Site Inventory'!$A$2:$A$101,0))),"")</f>
        <v/>
      </c>
      <c r="R14" s="28" t="n"/>
      <c r="S14" s="27">
        <f>IFERROR(IF(A14="","",IF(R14="",Q14,R14)),"")</f>
        <v/>
      </c>
      <c r="T14" s="27">
        <f>IFERROR(IF(A14="","",J14*S14),"")</f>
        <v/>
      </c>
      <c r="U14" s="28" t="n"/>
      <c r="V14" s="27">
        <f>IFERROR(IF(A14="","",Dashboard!$K$4),"")</f>
        <v/>
      </c>
      <c r="W14" s="29">
        <f>IFERROR(IF(A14="","",Dashboard!$K$3),"")</f>
        <v/>
      </c>
      <c r="X14" s="27">
        <f>IFERROR(IF(A14="","",(T14+U14)*W14),"")</f>
        <v/>
      </c>
      <c r="Y14" s="27">
        <f>IFERROR(IF(A14="","",T14+U14+V14+X14),"")</f>
        <v/>
      </c>
      <c r="Z14" s="28" t="n"/>
      <c r="AA14" s="27">
        <f>IFERROR(IF(A14="","",Y14*Dashboard!$K$5),"")</f>
        <v/>
      </c>
      <c r="AB14" s="27">
        <f>IFERROR(IF(A14="","",MAX(0,Y14-Z14)),"")</f>
        <v/>
      </c>
      <c r="AC14" s="24" t="n"/>
      <c r="AD14" s="24" t="n"/>
      <c r="AE14" s="26" t="n"/>
      <c r="AF14" s="30" t="n"/>
      <c r="AG14" s="31">
        <f>IFERROR(IF(A14="","",IF(OR(B14="Canceled",B14="No Show"),"Inactive reservation",IF(F14="","Missing Site ID",IF(OR(H14="",I14=""),"Missing stay dates",IF(I14&lt;=H14,"Fix stay dates",IF(L14&lt;1,"Enter at least one adult",IF(COUNTIF('Site Inventory'!$A$2:$A$101,F14)=0,"Site not found",IF(INDEX('Site Inventory'!$E$2:$E$101,MATCH(F14,'Site Inventory'!$A$2:$A$101,0))&lt;&gt;"Yes","Site is inactive",IF(L14+M14&gt;INDEX('Site Inventory'!$F$2:$F$101,MATCH(F14,'Site Inventory'!$A$2:$A$101,0)),"Guest count exceeds site capacity",IF(AND(O14&gt;0,O14&gt;INDEX('Site Inventory'!$G$2:$G$101,MATCH(F14,'Site Inventory'!$A$2:$A$101,0))),"RV exceeds site length",IF(COUNTIFS($F$2:$F$151,F14,$H$2:$H$151,"&lt;"&amp;I14,$I$2:$I$151,"&gt;"&amp;H14,$A$2:$A$151,"&lt;&gt;"&amp;A14,$B$2:$B$151,"Booked")+COUNTIFS($F$2:$F$151,F14,$H$2:$H$151,"&lt;"&amp;I14,$I$2:$I$151,"&gt;"&amp;H14,$A$2:$A$151,"&lt;&gt;"&amp;A14,$B$2:$B$151,"Checked In")&gt;0,"Overlapping reservation",IF(AND(B14="Booked",Z14&lt;AA14),"Deposit below target",IF(AND(B14="Checked Out",AB14&gt;0),"Balance remains after checkout","OK"))))))))))))),"Review reservation")</f>
        <v/>
      </c>
    </row>
    <row r="15">
      <c r="A15" s="24" t="n"/>
      <c r="B15" s="24" t="n"/>
      <c r="C15" s="24" t="n"/>
      <c r="D15" s="24" t="n"/>
      <c r="E15" s="24" t="n"/>
      <c r="F15" s="24" t="n"/>
      <c r="G15" s="25">
        <f>IFERROR(IF(A15="","",INDEX('Site Inventory'!$C$2:$C$101,MATCH(F15,'Site Inventory'!$A$2:$A$101,0))),"")</f>
        <v/>
      </c>
      <c r="H15" s="26" t="n"/>
      <c r="I15" s="26" t="n"/>
      <c r="J15" s="25">
        <f>IFERROR(IF(A15="","",MAX(0,I15-H15)),"")</f>
        <v/>
      </c>
      <c r="K15" s="25">
        <f>IFERROR(IF(A15="","",IF(OR(B15="Canceled",B15="No Show"),B15,IF(I15&lt;TODAY(),"Past Stay",IF(I15=TODAY(),"Due Out Today",IF(AND(H15&lt;=TODAY(),I15&gt;TODAY()),"In House",IF(H15=TODAY(),"Due In Today","Upcoming")))))),"Check dates")</f>
        <v/>
      </c>
      <c r="L15" s="24" t="n"/>
      <c r="M15" s="24" t="n"/>
      <c r="N15" s="24" t="n"/>
      <c r="O15" s="24" t="n"/>
      <c r="P15" s="24" t="n"/>
      <c r="Q15" s="27">
        <f>IFERROR(IF(A15="","",INDEX('Site Inventory'!$K$2:$K$101,MATCH(F15,'Site Inventory'!$A$2:$A$101,0))),"")</f>
        <v/>
      </c>
      <c r="R15" s="28" t="n"/>
      <c r="S15" s="27">
        <f>IFERROR(IF(A15="","",IF(R15="",Q15,R15)),"")</f>
        <v/>
      </c>
      <c r="T15" s="27">
        <f>IFERROR(IF(A15="","",J15*S15),"")</f>
        <v/>
      </c>
      <c r="U15" s="28" t="n"/>
      <c r="V15" s="27">
        <f>IFERROR(IF(A15="","",Dashboard!$K$4),"")</f>
        <v/>
      </c>
      <c r="W15" s="29">
        <f>IFERROR(IF(A15="","",Dashboard!$K$3),"")</f>
        <v/>
      </c>
      <c r="X15" s="27">
        <f>IFERROR(IF(A15="","",(T15+U15)*W15),"")</f>
        <v/>
      </c>
      <c r="Y15" s="27">
        <f>IFERROR(IF(A15="","",T15+U15+V15+X15),"")</f>
        <v/>
      </c>
      <c r="Z15" s="28" t="n"/>
      <c r="AA15" s="27">
        <f>IFERROR(IF(A15="","",Y15*Dashboard!$K$5),"")</f>
        <v/>
      </c>
      <c r="AB15" s="27">
        <f>IFERROR(IF(A15="","",MAX(0,Y15-Z15)),"")</f>
        <v/>
      </c>
      <c r="AC15" s="24" t="n"/>
      <c r="AD15" s="24" t="n"/>
      <c r="AE15" s="26" t="n"/>
      <c r="AF15" s="30" t="n"/>
      <c r="AG15" s="31">
        <f>IFERROR(IF(A15="","",IF(OR(B15="Canceled",B15="No Show"),"Inactive reservation",IF(F15="","Missing Site ID",IF(OR(H15="",I15=""),"Missing stay dates",IF(I15&lt;=H15,"Fix stay dates",IF(L15&lt;1,"Enter at least one adult",IF(COUNTIF('Site Inventory'!$A$2:$A$101,F15)=0,"Site not found",IF(INDEX('Site Inventory'!$E$2:$E$101,MATCH(F15,'Site Inventory'!$A$2:$A$101,0))&lt;&gt;"Yes","Site is inactive",IF(L15+M15&gt;INDEX('Site Inventory'!$F$2:$F$101,MATCH(F15,'Site Inventory'!$A$2:$A$101,0)),"Guest count exceeds site capacity",IF(AND(O15&gt;0,O15&gt;INDEX('Site Inventory'!$G$2:$G$101,MATCH(F15,'Site Inventory'!$A$2:$A$101,0))),"RV exceeds site length",IF(COUNTIFS($F$2:$F$151,F15,$H$2:$H$151,"&lt;"&amp;I15,$I$2:$I$151,"&gt;"&amp;H15,$A$2:$A$151,"&lt;&gt;"&amp;A15,$B$2:$B$151,"Booked")+COUNTIFS($F$2:$F$151,F15,$H$2:$H$151,"&lt;"&amp;I15,$I$2:$I$151,"&gt;"&amp;H15,$A$2:$A$151,"&lt;&gt;"&amp;A15,$B$2:$B$151,"Checked In")&gt;0,"Overlapping reservation",IF(AND(B15="Booked",Z15&lt;AA15),"Deposit below target",IF(AND(B15="Checked Out",AB15&gt;0),"Balance remains after checkout","OK"))))))))))))),"Review reservation")</f>
        <v/>
      </c>
    </row>
    <row r="16">
      <c r="A16" s="24" t="n"/>
      <c r="B16" s="24" t="n"/>
      <c r="C16" s="24" t="n"/>
      <c r="D16" s="24" t="n"/>
      <c r="E16" s="24" t="n"/>
      <c r="F16" s="24" t="n"/>
      <c r="G16" s="25">
        <f>IFERROR(IF(A16="","",INDEX('Site Inventory'!$C$2:$C$101,MATCH(F16,'Site Inventory'!$A$2:$A$101,0))),"")</f>
        <v/>
      </c>
      <c r="H16" s="26" t="n"/>
      <c r="I16" s="26" t="n"/>
      <c r="J16" s="25">
        <f>IFERROR(IF(A16="","",MAX(0,I16-H16)),"")</f>
        <v/>
      </c>
      <c r="K16" s="25">
        <f>IFERROR(IF(A16="","",IF(OR(B16="Canceled",B16="No Show"),B16,IF(I16&lt;TODAY(),"Past Stay",IF(I16=TODAY(),"Due Out Today",IF(AND(H16&lt;=TODAY(),I16&gt;TODAY()),"In House",IF(H16=TODAY(),"Due In Today","Upcoming")))))),"Check dates")</f>
        <v/>
      </c>
      <c r="L16" s="24" t="n"/>
      <c r="M16" s="24" t="n"/>
      <c r="N16" s="24" t="n"/>
      <c r="O16" s="24" t="n"/>
      <c r="P16" s="24" t="n"/>
      <c r="Q16" s="27">
        <f>IFERROR(IF(A16="","",INDEX('Site Inventory'!$K$2:$K$101,MATCH(F16,'Site Inventory'!$A$2:$A$101,0))),"")</f>
        <v/>
      </c>
      <c r="R16" s="28" t="n"/>
      <c r="S16" s="27">
        <f>IFERROR(IF(A16="","",IF(R16="",Q16,R16)),"")</f>
        <v/>
      </c>
      <c r="T16" s="27">
        <f>IFERROR(IF(A16="","",J16*S16),"")</f>
        <v/>
      </c>
      <c r="U16" s="28" t="n"/>
      <c r="V16" s="27">
        <f>IFERROR(IF(A16="","",Dashboard!$K$4),"")</f>
        <v/>
      </c>
      <c r="W16" s="29">
        <f>IFERROR(IF(A16="","",Dashboard!$K$3),"")</f>
        <v/>
      </c>
      <c r="X16" s="27">
        <f>IFERROR(IF(A16="","",(T16+U16)*W16),"")</f>
        <v/>
      </c>
      <c r="Y16" s="27">
        <f>IFERROR(IF(A16="","",T16+U16+V16+X16),"")</f>
        <v/>
      </c>
      <c r="Z16" s="28" t="n"/>
      <c r="AA16" s="27">
        <f>IFERROR(IF(A16="","",Y16*Dashboard!$K$5),"")</f>
        <v/>
      </c>
      <c r="AB16" s="27">
        <f>IFERROR(IF(A16="","",MAX(0,Y16-Z16)),"")</f>
        <v/>
      </c>
      <c r="AC16" s="24" t="n"/>
      <c r="AD16" s="24" t="n"/>
      <c r="AE16" s="26" t="n"/>
      <c r="AF16" s="30" t="n"/>
      <c r="AG16" s="31">
        <f>IFERROR(IF(A16="","",IF(OR(B16="Canceled",B16="No Show"),"Inactive reservation",IF(F16="","Missing Site ID",IF(OR(H16="",I16=""),"Missing stay dates",IF(I16&lt;=H16,"Fix stay dates",IF(L16&lt;1,"Enter at least one adult",IF(COUNTIF('Site Inventory'!$A$2:$A$101,F16)=0,"Site not found",IF(INDEX('Site Inventory'!$E$2:$E$101,MATCH(F16,'Site Inventory'!$A$2:$A$101,0))&lt;&gt;"Yes","Site is inactive",IF(L16+M16&gt;INDEX('Site Inventory'!$F$2:$F$101,MATCH(F16,'Site Inventory'!$A$2:$A$101,0)),"Guest count exceeds site capacity",IF(AND(O16&gt;0,O16&gt;INDEX('Site Inventory'!$G$2:$G$101,MATCH(F16,'Site Inventory'!$A$2:$A$101,0))),"RV exceeds site length",IF(COUNTIFS($F$2:$F$151,F16,$H$2:$H$151,"&lt;"&amp;I16,$I$2:$I$151,"&gt;"&amp;H16,$A$2:$A$151,"&lt;&gt;"&amp;A16,$B$2:$B$151,"Booked")+COUNTIFS($F$2:$F$151,F16,$H$2:$H$151,"&lt;"&amp;I16,$I$2:$I$151,"&gt;"&amp;H16,$A$2:$A$151,"&lt;&gt;"&amp;A16,$B$2:$B$151,"Checked In")&gt;0,"Overlapping reservation",IF(AND(B16="Booked",Z16&lt;AA16),"Deposit below target",IF(AND(B16="Checked Out",AB16&gt;0),"Balance remains after checkout","OK"))))))))))))),"Review reservation")</f>
        <v/>
      </c>
    </row>
    <row r="17">
      <c r="A17" s="24" t="n"/>
      <c r="B17" s="24" t="n"/>
      <c r="C17" s="24" t="n"/>
      <c r="D17" s="24" t="n"/>
      <c r="E17" s="24" t="n"/>
      <c r="F17" s="24" t="n"/>
      <c r="G17" s="25">
        <f>IFERROR(IF(A17="","",INDEX('Site Inventory'!$C$2:$C$101,MATCH(F17,'Site Inventory'!$A$2:$A$101,0))),"")</f>
        <v/>
      </c>
      <c r="H17" s="26" t="n"/>
      <c r="I17" s="26" t="n"/>
      <c r="J17" s="25">
        <f>IFERROR(IF(A17="","",MAX(0,I17-H17)),"")</f>
        <v/>
      </c>
      <c r="K17" s="25">
        <f>IFERROR(IF(A17="","",IF(OR(B17="Canceled",B17="No Show"),B17,IF(I17&lt;TODAY(),"Past Stay",IF(I17=TODAY(),"Due Out Today",IF(AND(H17&lt;=TODAY(),I17&gt;TODAY()),"In House",IF(H17=TODAY(),"Due In Today","Upcoming")))))),"Check dates")</f>
        <v/>
      </c>
      <c r="L17" s="24" t="n"/>
      <c r="M17" s="24" t="n"/>
      <c r="N17" s="24" t="n"/>
      <c r="O17" s="24" t="n"/>
      <c r="P17" s="24" t="n"/>
      <c r="Q17" s="27">
        <f>IFERROR(IF(A17="","",INDEX('Site Inventory'!$K$2:$K$101,MATCH(F17,'Site Inventory'!$A$2:$A$101,0))),"")</f>
        <v/>
      </c>
      <c r="R17" s="28" t="n"/>
      <c r="S17" s="27">
        <f>IFERROR(IF(A17="","",IF(R17="",Q17,R17)),"")</f>
        <v/>
      </c>
      <c r="T17" s="27">
        <f>IFERROR(IF(A17="","",J17*S17),"")</f>
        <v/>
      </c>
      <c r="U17" s="28" t="n"/>
      <c r="V17" s="27">
        <f>IFERROR(IF(A17="","",Dashboard!$K$4),"")</f>
        <v/>
      </c>
      <c r="W17" s="29">
        <f>IFERROR(IF(A17="","",Dashboard!$K$3),"")</f>
        <v/>
      </c>
      <c r="X17" s="27">
        <f>IFERROR(IF(A17="","",(T17+U17)*W17),"")</f>
        <v/>
      </c>
      <c r="Y17" s="27">
        <f>IFERROR(IF(A17="","",T17+U17+V17+X17),"")</f>
        <v/>
      </c>
      <c r="Z17" s="28" t="n"/>
      <c r="AA17" s="27">
        <f>IFERROR(IF(A17="","",Y17*Dashboard!$K$5),"")</f>
        <v/>
      </c>
      <c r="AB17" s="27">
        <f>IFERROR(IF(A17="","",MAX(0,Y17-Z17)),"")</f>
        <v/>
      </c>
      <c r="AC17" s="24" t="n"/>
      <c r="AD17" s="24" t="n"/>
      <c r="AE17" s="26" t="n"/>
      <c r="AF17" s="30" t="n"/>
      <c r="AG17" s="31">
        <f>IFERROR(IF(A17="","",IF(OR(B17="Canceled",B17="No Show"),"Inactive reservation",IF(F17="","Missing Site ID",IF(OR(H17="",I17=""),"Missing stay dates",IF(I17&lt;=H17,"Fix stay dates",IF(L17&lt;1,"Enter at least one adult",IF(COUNTIF('Site Inventory'!$A$2:$A$101,F17)=0,"Site not found",IF(INDEX('Site Inventory'!$E$2:$E$101,MATCH(F17,'Site Inventory'!$A$2:$A$101,0))&lt;&gt;"Yes","Site is inactive",IF(L17+M17&gt;INDEX('Site Inventory'!$F$2:$F$101,MATCH(F17,'Site Inventory'!$A$2:$A$101,0)),"Guest count exceeds site capacity",IF(AND(O17&gt;0,O17&gt;INDEX('Site Inventory'!$G$2:$G$101,MATCH(F17,'Site Inventory'!$A$2:$A$101,0))),"RV exceeds site length",IF(COUNTIFS($F$2:$F$151,F17,$H$2:$H$151,"&lt;"&amp;I17,$I$2:$I$151,"&gt;"&amp;H17,$A$2:$A$151,"&lt;&gt;"&amp;A17,$B$2:$B$151,"Booked")+COUNTIFS($F$2:$F$151,F17,$H$2:$H$151,"&lt;"&amp;I17,$I$2:$I$151,"&gt;"&amp;H17,$A$2:$A$151,"&lt;&gt;"&amp;A17,$B$2:$B$151,"Checked In")&gt;0,"Overlapping reservation",IF(AND(B17="Booked",Z17&lt;AA17),"Deposit below target",IF(AND(B17="Checked Out",AB17&gt;0),"Balance remains after checkout","OK"))))))))))))),"Review reservation")</f>
        <v/>
      </c>
    </row>
    <row r="18">
      <c r="A18" s="24" t="n"/>
      <c r="B18" s="24" t="n"/>
      <c r="C18" s="24" t="n"/>
      <c r="D18" s="24" t="n"/>
      <c r="E18" s="24" t="n"/>
      <c r="F18" s="24" t="n"/>
      <c r="G18" s="25">
        <f>IFERROR(IF(A18="","",INDEX('Site Inventory'!$C$2:$C$101,MATCH(F18,'Site Inventory'!$A$2:$A$101,0))),"")</f>
        <v/>
      </c>
      <c r="H18" s="26" t="n"/>
      <c r="I18" s="26" t="n"/>
      <c r="J18" s="25">
        <f>IFERROR(IF(A18="","",MAX(0,I18-H18)),"")</f>
        <v/>
      </c>
      <c r="K18" s="25">
        <f>IFERROR(IF(A18="","",IF(OR(B18="Canceled",B18="No Show"),B18,IF(I18&lt;TODAY(),"Past Stay",IF(I18=TODAY(),"Due Out Today",IF(AND(H18&lt;=TODAY(),I18&gt;TODAY()),"In House",IF(H18=TODAY(),"Due In Today","Upcoming")))))),"Check dates")</f>
        <v/>
      </c>
      <c r="L18" s="24" t="n"/>
      <c r="M18" s="24" t="n"/>
      <c r="N18" s="24" t="n"/>
      <c r="O18" s="24" t="n"/>
      <c r="P18" s="24" t="n"/>
      <c r="Q18" s="27">
        <f>IFERROR(IF(A18="","",INDEX('Site Inventory'!$K$2:$K$101,MATCH(F18,'Site Inventory'!$A$2:$A$101,0))),"")</f>
        <v/>
      </c>
      <c r="R18" s="28" t="n"/>
      <c r="S18" s="27">
        <f>IFERROR(IF(A18="","",IF(R18="",Q18,R18)),"")</f>
        <v/>
      </c>
      <c r="T18" s="27">
        <f>IFERROR(IF(A18="","",J18*S18),"")</f>
        <v/>
      </c>
      <c r="U18" s="28" t="n"/>
      <c r="V18" s="27">
        <f>IFERROR(IF(A18="","",Dashboard!$K$4),"")</f>
        <v/>
      </c>
      <c r="W18" s="29">
        <f>IFERROR(IF(A18="","",Dashboard!$K$3),"")</f>
        <v/>
      </c>
      <c r="X18" s="27">
        <f>IFERROR(IF(A18="","",(T18+U18)*W18),"")</f>
        <v/>
      </c>
      <c r="Y18" s="27">
        <f>IFERROR(IF(A18="","",T18+U18+V18+X18),"")</f>
        <v/>
      </c>
      <c r="Z18" s="28" t="n"/>
      <c r="AA18" s="27">
        <f>IFERROR(IF(A18="","",Y18*Dashboard!$K$5),"")</f>
        <v/>
      </c>
      <c r="AB18" s="27">
        <f>IFERROR(IF(A18="","",MAX(0,Y18-Z18)),"")</f>
        <v/>
      </c>
      <c r="AC18" s="24" t="n"/>
      <c r="AD18" s="24" t="n"/>
      <c r="AE18" s="26" t="n"/>
      <c r="AF18" s="30" t="n"/>
      <c r="AG18" s="31">
        <f>IFERROR(IF(A18="","",IF(OR(B18="Canceled",B18="No Show"),"Inactive reservation",IF(F18="","Missing Site ID",IF(OR(H18="",I18=""),"Missing stay dates",IF(I18&lt;=H18,"Fix stay dates",IF(L18&lt;1,"Enter at least one adult",IF(COUNTIF('Site Inventory'!$A$2:$A$101,F18)=0,"Site not found",IF(INDEX('Site Inventory'!$E$2:$E$101,MATCH(F18,'Site Inventory'!$A$2:$A$101,0))&lt;&gt;"Yes","Site is inactive",IF(L18+M18&gt;INDEX('Site Inventory'!$F$2:$F$101,MATCH(F18,'Site Inventory'!$A$2:$A$101,0)),"Guest count exceeds site capacity",IF(AND(O18&gt;0,O18&gt;INDEX('Site Inventory'!$G$2:$G$101,MATCH(F18,'Site Inventory'!$A$2:$A$101,0))),"RV exceeds site length",IF(COUNTIFS($F$2:$F$151,F18,$H$2:$H$151,"&lt;"&amp;I18,$I$2:$I$151,"&gt;"&amp;H18,$A$2:$A$151,"&lt;&gt;"&amp;A18,$B$2:$B$151,"Booked")+COUNTIFS($F$2:$F$151,F18,$H$2:$H$151,"&lt;"&amp;I18,$I$2:$I$151,"&gt;"&amp;H18,$A$2:$A$151,"&lt;&gt;"&amp;A18,$B$2:$B$151,"Checked In")&gt;0,"Overlapping reservation",IF(AND(B18="Booked",Z18&lt;AA18),"Deposit below target",IF(AND(B18="Checked Out",AB18&gt;0),"Balance remains after checkout","OK"))))))))))))),"Review reservation")</f>
        <v/>
      </c>
    </row>
    <row r="19">
      <c r="A19" s="24" t="n"/>
      <c r="B19" s="24" t="n"/>
      <c r="C19" s="24" t="n"/>
      <c r="D19" s="24" t="n"/>
      <c r="E19" s="24" t="n"/>
      <c r="F19" s="24" t="n"/>
      <c r="G19" s="25">
        <f>IFERROR(IF(A19="","",INDEX('Site Inventory'!$C$2:$C$101,MATCH(F19,'Site Inventory'!$A$2:$A$101,0))),"")</f>
        <v/>
      </c>
      <c r="H19" s="26" t="n"/>
      <c r="I19" s="26" t="n"/>
      <c r="J19" s="25">
        <f>IFERROR(IF(A19="","",MAX(0,I19-H19)),"")</f>
        <v/>
      </c>
      <c r="K19" s="25">
        <f>IFERROR(IF(A19="","",IF(OR(B19="Canceled",B19="No Show"),B19,IF(I19&lt;TODAY(),"Past Stay",IF(I19=TODAY(),"Due Out Today",IF(AND(H19&lt;=TODAY(),I19&gt;TODAY()),"In House",IF(H19=TODAY(),"Due In Today","Upcoming")))))),"Check dates")</f>
        <v/>
      </c>
      <c r="L19" s="24" t="n"/>
      <c r="M19" s="24" t="n"/>
      <c r="N19" s="24" t="n"/>
      <c r="O19" s="24" t="n"/>
      <c r="P19" s="24" t="n"/>
      <c r="Q19" s="27">
        <f>IFERROR(IF(A19="","",INDEX('Site Inventory'!$K$2:$K$101,MATCH(F19,'Site Inventory'!$A$2:$A$101,0))),"")</f>
        <v/>
      </c>
      <c r="R19" s="28" t="n"/>
      <c r="S19" s="27">
        <f>IFERROR(IF(A19="","",IF(R19="",Q19,R19)),"")</f>
        <v/>
      </c>
      <c r="T19" s="27">
        <f>IFERROR(IF(A19="","",J19*S19),"")</f>
        <v/>
      </c>
      <c r="U19" s="28" t="n"/>
      <c r="V19" s="27">
        <f>IFERROR(IF(A19="","",Dashboard!$K$4),"")</f>
        <v/>
      </c>
      <c r="W19" s="29">
        <f>IFERROR(IF(A19="","",Dashboard!$K$3),"")</f>
        <v/>
      </c>
      <c r="X19" s="27">
        <f>IFERROR(IF(A19="","",(T19+U19)*W19),"")</f>
        <v/>
      </c>
      <c r="Y19" s="27">
        <f>IFERROR(IF(A19="","",T19+U19+V19+X19),"")</f>
        <v/>
      </c>
      <c r="Z19" s="28" t="n"/>
      <c r="AA19" s="27">
        <f>IFERROR(IF(A19="","",Y19*Dashboard!$K$5),"")</f>
        <v/>
      </c>
      <c r="AB19" s="27">
        <f>IFERROR(IF(A19="","",MAX(0,Y19-Z19)),"")</f>
        <v/>
      </c>
      <c r="AC19" s="24" t="n"/>
      <c r="AD19" s="24" t="n"/>
      <c r="AE19" s="26" t="n"/>
      <c r="AF19" s="30" t="n"/>
      <c r="AG19" s="31">
        <f>IFERROR(IF(A19="","",IF(OR(B19="Canceled",B19="No Show"),"Inactive reservation",IF(F19="","Missing Site ID",IF(OR(H19="",I19=""),"Missing stay dates",IF(I19&lt;=H19,"Fix stay dates",IF(L19&lt;1,"Enter at least one adult",IF(COUNTIF('Site Inventory'!$A$2:$A$101,F19)=0,"Site not found",IF(INDEX('Site Inventory'!$E$2:$E$101,MATCH(F19,'Site Inventory'!$A$2:$A$101,0))&lt;&gt;"Yes","Site is inactive",IF(L19+M19&gt;INDEX('Site Inventory'!$F$2:$F$101,MATCH(F19,'Site Inventory'!$A$2:$A$101,0)),"Guest count exceeds site capacity",IF(AND(O19&gt;0,O19&gt;INDEX('Site Inventory'!$G$2:$G$101,MATCH(F19,'Site Inventory'!$A$2:$A$101,0))),"RV exceeds site length",IF(COUNTIFS($F$2:$F$151,F19,$H$2:$H$151,"&lt;"&amp;I19,$I$2:$I$151,"&gt;"&amp;H19,$A$2:$A$151,"&lt;&gt;"&amp;A19,$B$2:$B$151,"Booked")+COUNTIFS($F$2:$F$151,F19,$H$2:$H$151,"&lt;"&amp;I19,$I$2:$I$151,"&gt;"&amp;H19,$A$2:$A$151,"&lt;&gt;"&amp;A19,$B$2:$B$151,"Checked In")&gt;0,"Overlapping reservation",IF(AND(B19="Booked",Z19&lt;AA19),"Deposit below target",IF(AND(B19="Checked Out",AB19&gt;0),"Balance remains after checkout","OK"))))))))))))),"Review reservation")</f>
        <v/>
      </c>
    </row>
    <row r="20">
      <c r="A20" s="24" t="n"/>
      <c r="B20" s="24" t="n"/>
      <c r="C20" s="24" t="n"/>
      <c r="D20" s="24" t="n"/>
      <c r="E20" s="24" t="n"/>
      <c r="F20" s="24" t="n"/>
      <c r="G20" s="25">
        <f>IFERROR(IF(A20="","",INDEX('Site Inventory'!$C$2:$C$101,MATCH(F20,'Site Inventory'!$A$2:$A$101,0))),"")</f>
        <v/>
      </c>
      <c r="H20" s="26" t="n"/>
      <c r="I20" s="26" t="n"/>
      <c r="J20" s="25">
        <f>IFERROR(IF(A20="","",MAX(0,I20-H20)),"")</f>
        <v/>
      </c>
      <c r="K20" s="25">
        <f>IFERROR(IF(A20="","",IF(OR(B20="Canceled",B20="No Show"),B20,IF(I20&lt;TODAY(),"Past Stay",IF(I20=TODAY(),"Due Out Today",IF(AND(H20&lt;=TODAY(),I20&gt;TODAY()),"In House",IF(H20=TODAY(),"Due In Today","Upcoming")))))),"Check dates")</f>
        <v/>
      </c>
      <c r="L20" s="24" t="n"/>
      <c r="M20" s="24" t="n"/>
      <c r="N20" s="24" t="n"/>
      <c r="O20" s="24" t="n"/>
      <c r="P20" s="24" t="n"/>
      <c r="Q20" s="27">
        <f>IFERROR(IF(A20="","",INDEX('Site Inventory'!$K$2:$K$101,MATCH(F20,'Site Inventory'!$A$2:$A$101,0))),"")</f>
        <v/>
      </c>
      <c r="R20" s="28" t="n"/>
      <c r="S20" s="27">
        <f>IFERROR(IF(A20="","",IF(R20="",Q20,R20)),"")</f>
        <v/>
      </c>
      <c r="T20" s="27">
        <f>IFERROR(IF(A20="","",J20*S20),"")</f>
        <v/>
      </c>
      <c r="U20" s="28" t="n"/>
      <c r="V20" s="27">
        <f>IFERROR(IF(A20="","",Dashboard!$K$4),"")</f>
        <v/>
      </c>
      <c r="W20" s="29">
        <f>IFERROR(IF(A20="","",Dashboard!$K$3),"")</f>
        <v/>
      </c>
      <c r="X20" s="27">
        <f>IFERROR(IF(A20="","",(T20+U20)*W20),"")</f>
        <v/>
      </c>
      <c r="Y20" s="27">
        <f>IFERROR(IF(A20="","",T20+U20+V20+X20),"")</f>
        <v/>
      </c>
      <c r="Z20" s="28" t="n"/>
      <c r="AA20" s="27">
        <f>IFERROR(IF(A20="","",Y20*Dashboard!$K$5),"")</f>
        <v/>
      </c>
      <c r="AB20" s="27">
        <f>IFERROR(IF(A20="","",MAX(0,Y20-Z20)),"")</f>
        <v/>
      </c>
      <c r="AC20" s="24" t="n"/>
      <c r="AD20" s="24" t="n"/>
      <c r="AE20" s="26" t="n"/>
      <c r="AF20" s="30" t="n"/>
      <c r="AG20" s="31">
        <f>IFERROR(IF(A20="","",IF(OR(B20="Canceled",B20="No Show"),"Inactive reservation",IF(F20="","Missing Site ID",IF(OR(H20="",I20=""),"Missing stay dates",IF(I20&lt;=H20,"Fix stay dates",IF(L20&lt;1,"Enter at least one adult",IF(COUNTIF('Site Inventory'!$A$2:$A$101,F20)=0,"Site not found",IF(INDEX('Site Inventory'!$E$2:$E$101,MATCH(F20,'Site Inventory'!$A$2:$A$101,0))&lt;&gt;"Yes","Site is inactive",IF(L20+M20&gt;INDEX('Site Inventory'!$F$2:$F$101,MATCH(F20,'Site Inventory'!$A$2:$A$101,0)),"Guest count exceeds site capacity",IF(AND(O20&gt;0,O20&gt;INDEX('Site Inventory'!$G$2:$G$101,MATCH(F20,'Site Inventory'!$A$2:$A$101,0))),"RV exceeds site length",IF(COUNTIFS($F$2:$F$151,F20,$H$2:$H$151,"&lt;"&amp;I20,$I$2:$I$151,"&gt;"&amp;H20,$A$2:$A$151,"&lt;&gt;"&amp;A20,$B$2:$B$151,"Booked")+COUNTIFS($F$2:$F$151,F20,$H$2:$H$151,"&lt;"&amp;I20,$I$2:$I$151,"&gt;"&amp;H20,$A$2:$A$151,"&lt;&gt;"&amp;A20,$B$2:$B$151,"Checked In")&gt;0,"Overlapping reservation",IF(AND(B20="Booked",Z20&lt;AA20),"Deposit below target",IF(AND(B20="Checked Out",AB20&gt;0),"Balance remains after checkout","OK"))))))))))))),"Review reservation")</f>
        <v/>
      </c>
    </row>
    <row r="21">
      <c r="A21" s="24" t="n"/>
      <c r="B21" s="24" t="n"/>
      <c r="C21" s="24" t="n"/>
      <c r="D21" s="24" t="n"/>
      <c r="E21" s="24" t="n"/>
      <c r="F21" s="24" t="n"/>
      <c r="G21" s="25">
        <f>IFERROR(IF(A21="","",INDEX('Site Inventory'!$C$2:$C$101,MATCH(F21,'Site Inventory'!$A$2:$A$101,0))),"")</f>
        <v/>
      </c>
      <c r="H21" s="26" t="n"/>
      <c r="I21" s="26" t="n"/>
      <c r="J21" s="25">
        <f>IFERROR(IF(A21="","",MAX(0,I21-H21)),"")</f>
        <v/>
      </c>
      <c r="K21" s="25">
        <f>IFERROR(IF(A21="","",IF(OR(B21="Canceled",B21="No Show"),B21,IF(I21&lt;TODAY(),"Past Stay",IF(I21=TODAY(),"Due Out Today",IF(AND(H21&lt;=TODAY(),I21&gt;TODAY()),"In House",IF(H21=TODAY(),"Due In Today","Upcoming")))))),"Check dates")</f>
        <v/>
      </c>
      <c r="L21" s="24" t="n"/>
      <c r="M21" s="24" t="n"/>
      <c r="N21" s="24" t="n"/>
      <c r="O21" s="24" t="n"/>
      <c r="P21" s="24" t="n"/>
      <c r="Q21" s="27">
        <f>IFERROR(IF(A21="","",INDEX('Site Inventory'!$K$2:$K$101,MATCH(F21,'Site Inventory'!$A$2:$A$101,0))),"")</f>
        <v/>
      </c>
      <c r="R21" s="28" t="n"/>
      <c r="S21" s="27">
        <f>IFERROR(IF(A21="","",IF(R21="",Q21,R21)),"")</f>
        <v/>
      </c>
      <c r="T21" s="27">
        <f>IFERROR(IF(A21="","",J21*S21),"")</f>
        <v/>
      </c>
      <c r="U21" s="28" t="n"/>
      <c r="V21" s="27">
        <f>IFERROR(IF(A21="","",Dashboard!$K$4),"")</f>
        <v/>
      </c>
      <c r="W21" s="29">
        <f>IFERROR(IF(A21="","",Dashboard!$K$3),"")</f>
        <v/>
      </c>
      <c r="X21" s="27">
        <f>IFERROR(IF(A21="","",(T21+U21)*W21),"")</f>
        <v/>
      </c>
      <c r="Y21" s="27">
        <f>IFERROR(IF(A21="","",T21+U21+V21+X21),"")</f>
        <v/>
      </c>
      <c r="Z21" s="28" t="n"/>
      <c r="AA21" s="27">
        <f>IFERROR(IF(A21="","",Y21*Dashboard!$K$5),"")</f>
        <v/>
      </c>
      <c r="AB21" s="27">
        <f>IFERROR(IF(A21="","",MAX(0,Y21-Z21)),"")</f>
        <v/>
      </c>
      <c r="AC21" s="24" t="n"/>
      <c r="AD21" s="24" t="n"/>
      <c r="AE21" s="26" t="n"/>
      <c r="AF21" s="30" t="n"/>
      <c r="AG21" s="31">
        <f>IFERROR(IF(A21="","",IF(OR(B21="Canceled",B21="No Show"),"Inactive reservation",IF(F21="","Missing Site ID",IF(OR(H21="",I21=""),"Missing stay dates",IF(I21&lt;=H21,"Fix stay dates",IF(L21&lt;1,"Enter at least one adult",IF(COUNTIF('Site Inventory'!$A$2:$A$101,F21)=0,"Site not found",IF(INDEX('Site Inventory'!$E$2:$E$101,MATCH(F21,'Site Inventory'!$A$2:$A$101,0))&lt;&gt;"Yes","Site is inactive",IF(L21+M21&gt;INDEX('Site Inventory'!$F$2:$F$101,MATCH(F21,'Site Inventory'!$A$2:$A$101,0)),"Guest count exceeds site capacity",IF(AND(O21&gt;0,O21&gt;INDEX('Site Inventory'!$G$2:$G$101,MATCH(F21,'Site Inventory'!$A$2:$A$101,0))),"RV exceeds site length",IF(COUNTIFS($F$2:$F$151,F21,$H$2:$H$151,"&lt;"&amp;I21,$I$2:$I$151,"&gt;"&amp;H21,$A$2:$A$151,"&lt;&gt;"&amp;A21,$B$2:$B$151,"Booked")+COUNTIFS($F$2:$F$151,F21,$H$2:$H$151,"&lt;"&amp;I21,$I$2:$I$151,"&gt;"&amp;H21,$A$2:$A$151,"&lt;&gt;"&amp;A21,$B$2:$B$151,"Checked In")&gt;0,"Overlapping reservation",IF(AND(B21="Booked",Z21&lt;AA21),"Deposit below target",IF(AND(B21="Checked Out",AB21&gt;0),"Balance remains after checkout","OK"))))))))))))),"Review reservation")</f>
        <v/>
      </c>
    </row>
    <row r="22">
      <c r="A22" s="24" t="n"/>
      <c r="B22" s="24" t="n"/>
      <c r="C22" s="24" t="n"/>
      <c r="D22" s="24" t="n"/>
      <c r="E22" s="24" t="n"/>
      <c r="F22" s="24" t="n"/>
      <c r="G22" s="25">
        <f>IFERROR(IF(A22="","",INDEX('Site Inventory'!$C$2:$C$101,MATCH(F22,'Site Inventory'!$A$2:$A$101,0))),"")</f>
        <v/>
      </c>
      <c r="H22" s="26" t="n"/>
      <c r="I22" s="26" t="n"/>
      <c r="J22" s="25">
        <f>IFERROR(IF(A22="","",MAX(0,I22-H22)),"")</f>
        <v/>
      </c>
      <c r="K22" s="25">
        <f>IFERROR(IF(A22="","",IF(OR(B22="Canceled",B22="No Show"),B22,IF(I22&lt;TODAY(),"Past Stay",IF(I22=TODAY(),"Due Out Today",IF(AND(H22&lt;=TODAY(),I22&gt;TODAY()),"In House",IF(H22=TODAY(),"Due In Today","Upcoming")))))),"Check dates")</f>
        <v/>
      </c>
      <c r="L22" s="24" t="n"/>
      <c r="M22" s="24" t="n"/>
      <c r="N22" s="24" t="n"/>
      <c r="O22" s="24" t="n"/>
      <c r="P22" s="24" t="n"/>
      <c r="Q22" s="27">
        <f>IFERROR(IF(A22="","",INDEX('Site Inventory'!$K$2:$K$101,MATCH(F22,'Site Inventory'!$A$2:$A$101,0))),"")</f>
        <v/>
      </c>
      <c r="R22" s="28" t="n"/>
      <c r="S22" s="27">
        <f>IFERROR(IF(A22="","",IF(R22="",Q22,R22)),"")</f>
        <v/>
      </c>
      <c r="T22" s="27">
        <f>IFERROR(IF(A22="","",J22*S22),"")</f>
        <v/>
      </c>
      <c r="U22" s="28" t="n"/>
      <c r="V22" s="27">
        <f>IFERROR(IF(A22="","",Dashboard!$K$4),"")</f>
        <v/>
      </c>
      <c r="W22" s="29">
        <f>IFERROR(IF(A22="","",Dashboard!$K$3),"")</f>
        <v/>
      </c>
      <c r="X22" s="27">
        <f>IFERROR(IF(A22="","",(T22+U22)*W22),"")</f>
        <v/>
      </c>
      <c r="Y22" s="27">
        <f>IFERROR(IF(A22="","",T22+U22+V22+X22),"")</f>
        <v/>
      </c>
      <c r="Z22" s="28" t="n"/>
      <c r="AA22" s="27">
        <f>IFERROR(IF(A22="","",Y22*Dashboard!$K$5),"")</f>
        <v/>
      </c>
      <c r="AB22" s="27">
        <f>IFERROR(IF(A22="","",MAX(0,Y22-Z22)),"")</f>
        <v/>
      </c>
      <c r="AC22" s="24" t="n"/>
      <c r="AD22" s="24" t="n"/>
      <c r="AE22" s="26" t="n"/>
      <c r="AF22" s="30" t="n"/>
      <c r="AG22" s="31">
        <f>IFERROR(IF(A22="","",IF(OR(B22="Canceled",B22="No Show"),"Inactive reservation",IF(F22="","Missing Site ID",IF(OR(H22="",I22=""),"Missing stay dates",IF(I22&lt;=H22,"Fix stay dates",IF(L22&lt;1,"Enter at least one adult",IF(COUNTIF('Site Inventory'!$A$2:$A$101,F22)=0,"Site not found",IF(INDEX('Site Inventory'!$E$2:$E$101,MATCH(F22,'Site Inventory'!$A$2:$A$101,0))&lt;&gt;"Yes","Site is inactive",IF(L22+M22&gt;INDEX('Site Inventory'!$F$2:$F$101,MATCH(F22,'Site Inventory'!$A$2:$A$101,0)),"Guest count exceeds site capacity",IF(AND(O22&gt;0,O22&gt;INDEX('Site Inventory'!$G$2:$G$101,MATCH(F22,'Site Inventory'!$A$2:$A$101,0))),"RV exceeds site length",IF(COUNTIFS($F$2:$F$151,F22,$H$2:$H$151,"&lt;"&amp;I22,$I$2:$I$151,"&gt;"&amp;H22,$A$2:$A$151,"&lt;&gt;"&amp;A22,$B$2:$B$151,"Booked")+COUNTIFS($F$2:$F$151,F22,$H$2:$H$151,"&lt;"&amp;I22,$I$2:$I$151,"&gt;"&amp;H22,$A$2:$A$151,"&lt;&gt;"&amp;A22,$B$2:$B$151,"Checked In")&gt;0,"Overlapping reservation",IF(AND(B22="Booked",Z22&lt;AA22),"Deposit below target",IF(AND(B22="Checked Out",AB22&gt;0),"Balance remains after checkout","OK"))))))))))))),"Review reservation")</f>
        <v/>
      </c>
    </row>
    <row r="23">
      <c r="A23" s="24" t="n"/>
      <c r="B23" s="24" t="n"/>
      <c r="C23" s="24" t="n"/>
      <c r="D23" s="24" t="n"/>
      <c r="E23" s="24" t="n"/>
      <c r="F23" s="24" t="n"/>
      <c r="G23" s="25">
        <f>IFERROR(IF(A23="","",INDEX('Site Inventory'!$C$2:$C$101,MATCH(F23,'Site Inventory'!$A$2:$A$101,0))),"")</f>
        <v/>
      </c>
      <c r="H23" s="26" t="n"/>
      <c r="I23" s="26" t="n"/>
      <c r="J23" s="25">
        <f>IFERROR(IF(A23="","",MAX(0,I23-H23)),"")</f>
        <v/>
      </c>
      <c r="K23" s="25">
        <f>IFERROR(IF(A23="","",IF(OR(B23="Canceled",B23="No Show"),B23,IF(I23&lt;TODAY(),"Past Stay",IF(I23=TODAY(),"Due Out Today",IF(AND(H23&lt;=TODAY(),I23&gt;TODAY()),"In House",IF(H23=TODAY(),"Due In Today","Upcoming")))))),"Check dates")</f>
        <v/>
      </c>
      <c r="L23" s="24" t="n"/>
      <c r="M23" s="24" t="n"/>
      <c r="N23" s="24" t="n"/>
      <c r="O23" s="24" t="n"/>
      <c r="P23" s="24" t="n"/>
      <c r="Q23" s="27">
        <f>IFERROR(IF(A23="","",INDEX('Site Inventory'!$K$2:$K$101,MATCH(F23,'Site Inventory'!$A$2:$A$101,0))),"")</f>
        <v/>
      </c>
      <c r="R23" s="28" t="n"/>
      <c r="S23" s="27">
        <f>IFERROR(IF(A23="","",IF(R23="",Q23,R23)),"")</f>
        <v/>
      </c>
      <c r="T23" s="27">
        <f>IFERROR(IF(A23="","",J23*S23),"")</f>
        <v/>
      </c>
      <c r="U23" s="28" t="n"/>
      <c r="V23" s="27">
        <f>IFERROR(IF(A23="","",Dashboard!$K$4),"")</f>
        <v/>
      </c>
      <c r="W23" s="29">
        <f>IFERROR(IF(A23="","",Dashboard!$K$3),"")</f>
        <v/>
      </c>
      <c r="X23" s="27">
        <f>IFERROR(IF(A23="","",(T23+U23)*W23),"")</f>
        <v/>
      </c>
      <c r="Y23" s="27">
        <f>IFERROR(IF(A23="","",T23+U23+V23+X23),"")</f>
        <v/>
      </c>
      <c r="Z23" s="28" t="n"/>
      <c r="AA23" s="27">
        <f>IFERROR(IF(A23="","",Y23*Dashboard!$K$5),"")</f>
        <v/>
      </c>
      <c r="AB23" s="27">
        <f>IFERROR(IF(A23="","",MAX(0,Y23-Z23)),"")</f>
        <v/>
      </c>
      <c r="AC23" s="24" t="n"/>
      <c r="AD23" s="24" t="n"/>
      <c r="AE23" s="26" t="n"/>
      <c r="AF23" s="30" t="n"/>
      <c r="AG23" s="31">
        <f>IFERROR(IF(A23="","",IF(OR(B23="Canceled",B23="No Show"),"Inactive reservation",IF(F23="","Missing Site ID",IF(OR(H23="",I23=""),"Missing stay dates",IF(I23&lt;=H23,"Fix stay dates",IF(L23&lt;1,"Enter at least one adult",IF(COUNTIF('Site Inventory'!$A$2:$A$101,F23)=0,"Site not found",IF(INDEX('Site Inventory'!$E$2:$E$101,MATCH(F23,'Site Inventory'!$A$2:$A$101,0))&lt;&gt;"Yes","Site is inactive",IF(L23+M23&gt;INDEX('Site Inventory'!$F$2:$F$101,MATCH(F23,'Site Inventory'!$A$2:$A$101,0)),"Guest count exceeds site capacity",IF(AND(O23&gt;0,O23&gt;INDEX('Site Inventory'!$G$2:$G$101,MATCH(F23,'Site Inventory'!$A$2:$A$101,0))),"RV exceeds site length",IF(COUNTIFS($F$2:$F$151,F23,$H$2:$H$151,"&lt;"&amp;I23,$I$2:$I$151,"&gt;"&amp;H23,$A$2:$A$151,"&lt;&gt;"&amp;A23,$B$2:$B$151,"Booked")+COUNTIFS($F$2:$F$151,F23,$H$2:$H$151,"&lt;"&amp;I23,$I$2:$I$151,"&gt;"&amp;H23,$A$2:$A$151,"&lt;&gt;"&amp;A23,$B$2:$B$151,"Checked In")&gt;0,"Overlapping reservation",IF(AND(B23="Booked",Z23&lt;AA23),"Deposit below target",IF(AND(B23="Checked Out",AB23&gt;0),"Balance remains after checkout","OK"))))))))))))),"Review reservation")</f>
        <v/>
      </c>
    </row>
    <row r="24">
      <c r="A24" s="24" t="n"/>
      <c r="B24" s="24" t="n"/>
      <c r="C24" s="24" t="n"/>
      <c r="D24" s="24" t="n"/>
      <c r="E24" s="24" t="n"/>
      <c r="F24" s="24" t="n"/>
      <c r="G24" s="25">
        <f>IFERROR(IF(A24="","",INDEX('Site Inventory'!$C$2:$C$101,MATCH(F24,'Site Inventory'!$A$2:$A$101,0))),"")</f>
        <v/>
      </c>
      <c r="H24" s="26" t="n"/>
      <c r="I24" s="26" t="n"/>
      <c r="J24" s="25">
        <f>IFERROR(IF(A24="","",MAX(0,I24-H24)),"")</f>
        <v/>
      </c>
      <c r="K24" s="25">
        <f>IFERROR(IF(A24="","",IF(OR(B24="Canceled",B24="No Show"),B24,IF(I24&lt;TODAY(),"Past Stay",IF(I24=TODAY(),"Due Out Today",IF(AND(H24&lt;=TODAY(),I24&gt;TODAY()),"In House",IF(H24=TODAY(),"Due In Today","Upcoming")))))),"Check dates")</f>
        <v/>
      </c>
      <c r="L24" s="24" t="n"/>
      <c r="M24" s="24" t="n"/>
      <c r="N24" s="24" t="n"/>
      <c r="O24" s="24" t="n"/>
      <c r="P24" s="24" t="n"/>
      <c r="Q24" s="27">
        <f>IFERROR(IF(A24="","",INDEX('Site Inventory'!$K$2:$K$101,MATCH(F24,'Site Inventory'!$A$2:$A$101,0))),"")</f>
        <v/>
      </c>
      <c r="R24" s="28" t="n"/>
      <c r="S24" s="27">
        <f>IFERROR(IF(A24="","",IF(R24="",Q24,R24)),"")</f>
        <v/>
      </c>
      <c r="T24" s="27">
        <f>IFERROR(IF(A24="","",J24*S24),"")</f>
        <v/>
      </c>
      <c r="U24" s="28" t="n"/>
      <c r="V24" s="27">
        <f>IFERROR(IF(A24="","",Dashboard!$K$4),"")</f>
        <v/>
      </c>
      <c r="W24" s="29">
        <f>IFERROR(IF(A24="","",Dashboard!$K$3),"")</f>
        <v/>
      </c>
      <c r="X24" s="27">
        <f>IFERROR(IF(A24="","",(T24+U24)*W24),"")</f>
        <v/>
      </c>
      <c r="Y24" s="27">
        <f>IFERROR(IF(A24="","",T24+U24+V24+X24),"")</f>
        <v/>
      </c>
      <c r="Z24" s="28" t="n"/>
      <c r="AA24" s="27">
        <f>IFERROR(IF(A24="","",Y24*Dashboard!$K$5),"")</f>
        <v/>
      </c>
      <c r="AB24" s="27">
        <f>IFERROR(IF(A24="","",MAX(0,Y24-Z24)),"")</f>
        <v/>
      </c>
      <c r="AC24" s="24" t="n"/>
      <c r="AD24" s="24" t="n"/>
      <c r="AE24" s="26" t="n"/>
      <c r="AF24" s="30" t="n"/>
      <c r="AG24" s="31">
        <f>IFERROR(IF(A24="","",IF(OR(B24="Canceled",B24="No Show"),"Inactive reservation",IF(F24="","Missing Site ID",IF(OR(H24="",I24=""),"Missing stay dates",IF(I24&lt;=H24,"Fix stay dates",IF(L24&lt;1,"Enter at least one adult",IF(COUNTIF('Site Inventory'!$A$2:$A$101,F24)=0,"Site not found",IF(INDEX('Site Inventory'!$E$2:$E$101,MATCH(F24,'Site Inventory'!$A$2:$A$101,0))&lt;&gt;"Yes","Site is inactive",IF(L24+M24&gt;INDEX('Site Inventory'!$F$2:$F$101,MATCH(F24,'Site Inventory'!$A$2:$A$101,0)),"Guest count exceeds site capacity",IF(AND(O24&gt;0,O24&gt;INDEX('Site Inventory'!$G$2:$G$101,MATCH(F24,'Site Inventory'!$A$2:$A$101,0))),"RV exceeds site length",IF(COUNTIFS($F$2:$F$151,F24,$H$2:$H$151,"&lt;"&amp;I24,$I$2:$I$151,"&gt;"&amp;H24,$A$2:$A$151,"&lt;&gt;"&amp;A24,$B$2:$B$151,"Booked")+COUNTIFS($F$2:$F$151,F24,$H$2:$H$151,"&lt;"&amp;I24,$I$2:$I$151,"&gt;"&amp;H24,$A$2:$A$151,"&lt;&gt;"&amp;A24,$B$2:$B$151,"Checked In")&gt;0,"Overlapping reservation",IF(AND(B24="Booked",Z24&lt;AA24),"Deposit below target",IF(AND(B24="Checked Out",AB24&gt;0),"Balance remains after checkout","OK"))))))))))))),"Review reservation")</f>
        <v/>
      </c>
    </row>
    <row r="25">
      <c r="A25" s="24" t="n"/>
      <c r="B25" s="24" t="n"/>
      <c r="C25" s="24" t="n"/>
      <c r="D25" s="24" t="n"/>
      <c r="E25" s="24" t="n"/>
      <c r="F25" s="24" t="n"/>
      <c r="G25" s="25">
        <f>IFERROR(IF(A25="","",INDEX('Site Inventory'!$C$2:$C$101,MATCH(F25,'Site Inventory'!$A$2:$A$101,0))),"")</f>
        <v/>
      </c>
      <c r="H25" s="26" t="n"/>
      <c r="I25" s="26" t="n"/>
      <c r="J25" s="25">
        <f>IFERROR(IF(A25="","",MAX(0,I25-H25)),"")</f>
        <v/>
      </c>
      <c r="K25" s="25">
        <f>IFERROR(IF(A25="","",IF(OR(B25="Canceled",B25="No Show"),B25,IF(I25&lt;TODAY(),"Past Stay",IF(I25=TODAY(),"Due Out Today",IF(AND(H25&lt;=TODAY(),I25&gt;TODAY()),"In House",IF(H25=TODAY(),"Due In Today","Upcoming")))))),"Check dates")</f>
        <v/>
      </c>
      <c r="L25" s="24" t="n"/>
      <c r="M25" s="24" t="n"/>
      <c r="N25" s="24" t="n"/>
      <c r="O25" s="24" t="n"/>
      <c r="P25" s="24" t="n"/>
      <c r="Q25" s="27">
        <f>IFERROR(IF(A25="","",INDEX('Site Inventory'!$K$2:$K$101,MATCH(F25,'Site Inventory'!$A$2:$A$101,0))),"")</f>
        <v/>
      </c>
      <c r="R25" s="28" t="n"/>
      <c r="S25" s="27">
        <f>IFERROR(IF(A25="","",IF(R25="",Q25,R25)),"")</f>
        <v/>
      </c>
      <c r="T25" s="27">
        <f>IFERROR(IF(A25="","",J25*S25),"")</f>
        <v/>
      </c>
      <c r="U25" s="28" t="n"/>
      <c r="V25" s="27">
        <f>IFERROR(IF(A25="","",Dashboard!$K$4),"")</f>
        <v/>
      </c>
      <c r="W25" s="29">
        <f>IFERROR(IF(A25="","",Dashboard!$K$3),"")</f>
        <v/>
      </c>
      <c r="X25" s="27">
        <f>IFERROR(IF(A25="","",(T25+U25)*W25),"")</f>
        <v/>
      </c>
      <c r="Y25" s="27">
        <f>IFERROR(IF(A25="","",T25+U25+V25+X25),"")</f>
        <v/>
      </c>
      <c r="Z25" s="28" t="n"/>
      <c r="AA25" s="27">
        <f>IFERROR(IF(A25="","",Y25*Dashboard!$K$5),"")</f>
        <v/>
      </c>
      <c r="AB25" s="27">
        <f>IFERROR(IF(A25="","",MAX(0,Y25-Z25)),"")</f>
        <v/>
      </c>
      <c r="AC25" s="24" t="n"/>
      <c r="AD25" s="24" t="n"/>
      <c r="AE25" s="26" t="n"/>
      <c r="AF25" s="30" t="n"/>
      <c r="AG25" s="31">
        <f>IFERROR(IF(A25="","",IF(OR(B25="Canceled",B25="No Show"),"Inactive reservation",IF(F25="","Missing Site ID",IF(OR(H25="",I25=""),"Missing stay dates",IF(I25&lt;=H25,"Fix stay dates",IF(L25&lt;1,"Enter at least one adult",IF(COUNTIF('Site Inventory'!$A$2:$A$101,F25)=0,"Site not found",IF(INDEX('Site Inventory'!$E$2:$E$101,MATCH(F25,'Site Inventory'!$A$2:$A$101,0))&lt;&gt;"Yes","Site is inactive",IF(L25+M25&gt;INDEX('Site Inventory'!$F$2:$F$101,MATCH(F25,'Site Inventory'!$A$2:$A$101,0)),"Guest count exceeds site capacity",IF(AND(O25&gt;0,O25&gt;INDEX('Site Inventory'!$G$2:$G$101,MATCH(F25,'Site Inventory'!$A$2:$A$101,0))),"RV exceeds site length",IF(COUNTIFS($F$2:$F$151,F25,$H$2:$H$151,"&lt;"&amp;I25,$I$2:$I$151,"&gt;"&amp;H25,$A$2:$A$151,"&lt;&gt;"&amp;A25,$B$2:$B$151,"Booked")+COUNTIFS($F$2:$F$151,F25,$H$2:$H$151,"&lt;"&amp;I25,$I$2:$I$151,"&gt;"&amp;H25,$A$2:$A$151,"&lt;&gt;"&amp;A25,$B$2:$B$151,"Checked In")&gt;0,"Overlapping reservation",IF(AND(B25="Booked",Z25&lt;AA25),"Deposit below target",IF(AND(B25="Checked Out",AB25&gt;0),"Balance remains after checkout","OK"))))))))))))),"Review reservation")</f>
        <v/>
      </c>
    </row>
    <row r="26">
      <c r="A26" s="24" t="n"/>
      <c r="B26" s="24" t="n"/>
      <c r="C26" s="24" t="n"/>
      <c r="D26" s="24" t="n"/>
      <c r="E26" s="24" t="n"/>
      <c r="F26" s="24" t="n"/>
      <c r="G26" s="25">
        <f>IFERROR(IF(A26="","",INDEX('Site Inventory'!$C$2:$C$101,MATCH(F26,'Site Inventory'!$A$2:$A$101,0))),"")</f>
        <v/>
      </c>
      <c r="H26" s="26" t="n"/>
      <c r="I26" s="26" t="n"/>
      <c r="J26" s="25">
        <f>IFERROR(IF(A26="","",MAX(0,I26-H26)),"")</f>
        <v/>
      </c>
      <c r="K26" s="25">
        <f>IFERROR(IF(A26="","",IF(OR(B26="Canceled",B26="No Show"),B26,IF(I26&lt;TODAY(),"Past Stay",IF(I26=TODAY(),"Due Out Today",IF(AND(H26&lt;=TODAY(),I26&gt;TODAY()),"In House",IF(H26=TODAY(),"Due In Today","Upcoming")))))),"Check dates")</f>
        <v/>
      </c>
      <c r="L26" s="24" t="n"/>
      <c r="M26" s="24" t="n"/>
      <c r="N26" s="24" t="n"/>
      <c r="O26" s="24" t="n"/>
      <c r="P26" s="24" t="n"/>
      <c r="Q26" s="27">
        <f>IFERROR(IF(A26="","",INDEX('Site Inventory'!$K$2:$K$101,MATCH(F26,'Site Inventory'!$A$2:$A$101,0))),"")</f>
        <v/>
      </c>
      <c r="R26" s="28" t="n"/>
      <c r="S26" s="27">
        <f>IFERROR(IF(A26="","",IF(R26="",Q26,R26)),"")</f>
        <v/>
      </c>
      <c r="T26" s="27">
        <f>IFERROR(IF(A26="","",J26*S26),"")</f>
        <v/>
      </c>
      <c r="U26" s="28" t="n"/>
      <c r="V26" s="27">
        <f>IFERROR(IF(A26="","",Dashboard!$K$4),"")</f>
        <v/>
      </c>
      <c r="W26" s="29">
        <f>IFERROR(IF(A26="","",Dashboard!$K$3),"")</f>
        <v/>
      </c>
      <c r="X26" s="27">
        <f>IFERROR(IF(A26="","",(T26+U26)*W26),"")</f>
        <v/>
      </c>
      <c r="Y26" s="27">
        <f>IFERROR(IF(A26="","",T26+U26+V26+X26),"")</f>
        <v/>
      </c>
      <c r="Z26" s="28" t="n"/>
      <c r="AA26" s="27">
        <f>IFERROR(IF(A26="","",Y26*Dashboard!$K$5),"")</f>
        <v/>
      </c>
      <c r="AB26" s="27">
        <f>IFERROR(IF(A26="","",MAX(0,Y26-Z26)),"")</f>
        <v/>
      </c>
      <c r="AC26" s="24" t="n"/>
      <c r="AD26" s="24" t="n"/>
      <c r="AE26" s="26" t="n"/>
      <c r="AF26" s="30" t="n"/>
      <c r="AG26" s="31">
        <f>IFERROR(IF(A26="","",IF(OR(B26="Canceled",B26="No Show"),"Inactive reservation",IF(F26="","Missing Site ID",IF(OR(H26="",I26=""),"Missing stay dates",IF(I26&lt;=H26,"Fix stay dates",IF(L26&lt;1,"Enter at least one adult",IF(COUNTIF('Site Inventory'!$A$2:$A$101,F26)=0,"Site not found",IF(INDEX('Site Inventory'!$E$2:$E$101,MATCH(F26,'Site Inventory'!$A$2:$A$101,0))&lt;&gt;"Yes","Site is inactive",IF(L26+M26&gt;INDEX('Site Inventory'!$F$2:$F$101,MATCH(F26,'Site Inventory'!$A$2:$A$101,0)),"Guest count exceeds site capacity",IF(AND(O26&gt;0,O26&gt;INDEX('Site Inventory'!$G$2:$G$101,MATCH(F26,'Site Inventory'!$A$2:$A$101,0))),"RV exceeds site length",IF(COUNTIFS($F$2:$F$151,F26,$H$2:$H$151,"&lt;"&amp;I26,$I$2:$I$151,"&gt;"&amp;H26,$A$2:$A$151,"&lt;&gt;"&amp;A26,$B$2:$B$151,"Booked")+COUNTIFS($F$2:$F$151,F26,$H$2:$H$151,"&lt;"&amp;I26,$I$2:$I$151,"&gt;"&amp;H26,$A$2:$A$151,"&lt;&gt;"&amp;A26,$B$2:$B$151,"Checked In")&gt;0,"Overlapping reservation",IF(AND(B26="Booked",Z26&lt;AA26),"Deposit below target",IF(AND(B26="Checked Out",AB26&gt;0),"Balance remains after checkout","OK"))))))))))))),"Review reservation")</f>
        <v/>
      </c>
    </row>
    <row r="27">
      <c r="A27" s="24" t="n"/>
      <c r="B27" s="24" t="n"/>
      <c r="C27" s="24" t="n"/>
      <c r="D27" s="24" t="n"/>
      <c r="E27" s="24" t="n"/>
      <c r="F27" s="24" t="n"/>
      <c r="G27" s="25">
        <f>IFERROR(IF(A27="","",INDEX('Site Inventory'!$C$2:$C$101,MATCH(F27,'Site Inventory'!$A$2:$A$101,0))),"")</f>
        <v/>
      </c>
      <c r="H27" s="26" t="n"/>
      <c r="I27" s="26" t="n"/>
      <c r="J27" s="25">
        <f>IFERROR(IF(A27="","",MAX(0,I27-H27)),"")</f>
        <v/>
      </c>
      <c r="K27" s="25">
        <f>IFERROR(IF(A27="","",IF(OR(B27="Canceled",B27="No Show"),B27,IF(I27&lt;TODAY(),"Past Stay",IF(I27=TODAY(),"Due Out Today",IF(AND(H27&lt;=TODAY(),I27&gt;TODAY()),"In House",IF(H27=TODAY(),"Due In Today","Upcoming")))))),"Check dates")</f>
        <v/>
      </c>
      <c r="L27" s="24" t="n"/>
      <c r="M27" s="24" t="n"/>
      <c r="N27" s="24" t="n"/>
      <c r="O27" s="24" t="n"/>
      <c r="P27" s="24" t="n"/>
      <c r="Q27" s="27">
        <f>IFERROR(IF(A27="","",INDEX('Site Inventory'!$K$2:$K$101,MATCH(F27,'Site Inventory'!$A$2:$A$101,0))),"")</f>
        <v/>
      </c>
      <c r="R27" s="28" t="n"/>
      <c r="S27" s="27">
        <f>IFERROR(IF(A27="","",IF(R27="",Q27,R27)),"")</f>
        <v/>
      </c>
      <c r="T27" s="27">
        <f>IFERROR(IF(A27="","",J27*S27),"")</f>
        <v/>
      </c>
      <c r="U27" s="28" t="n"/>
      <c r="V27" s="27">
        <f>IFERROR(IF(A27="","",Dashboard!$K$4),"")</f>
        <v/>
      </c>
      <c r="W27" s="29">
        <f>IFERROR(IF(A27="","",Dashboard!$K$3),"")</f>
        <v/>
      </c>
      <c r="X27" s="27">
        <f>IFERROR(IF(A27="","",(T27+U27)*W27),"")</f>
        <v/>
      </c>
      <c r="Y27" s="27">
        <f>IFERROR(IF(A27="","",T27+U27+V27+X27),"")</f>
        <v/>
      </c>
      <c r="Z27" s="28" t="n"/>
      <c r="AA27" s="27">
        <f>IFERROR(IF(A27="","",Y27*Dashboard!$K$5),"")</f>
        <v/>
      </c>
      <c r="AB27" s="27">
        <f>IFERROR(IF(A27="","",MAX(0,Y27-Z27)),"")</f>
        <v/>
      </c>
      <c r="AC27" s="24" t="n"/>
      <c r="AD27" s="24" t="n"/>
      <c r="AE27" s="26" t="n"/>
      <c r="AF27" s="30" t="n"/>
      <c r="AG27" s="31">
        <f>IFERROR(IF(A27="","",IF(OR(B27="Canceled",B27="No Show"),"Inactive reservation",IF(F27="","Missing Site ID",IF(OR(H27="",I27=""),"Missing stay dates",IF(I27&lt;=H27,"Fix stay dates",IF(L27&lt;1,"Enter at least one adult",IF(COUNTIF('Site Inventory'!$A$2:$A$101,F27)=0,"Site not found",IF(INDEX('Site Inventory'!$E$2:$E$101,MATCH(F27,'Site Inventory'!$A$2:$A$101,0))&lt;&gt;"Yes","Site is inactive",IF(L27+M27&gt;INDEX('Site Inventory'!$F$2:$F$101,MATCH(F27,'Site Inventory'!$A$2:$A$101,0)),"Guest count exceeds site capacity",IF(AND(O27&gt;0,O27&gt;INDEX('Site Inventory'!$G$2:$G$101,MATCH(F27,'Site Inventory'!$A$2:$A$101,0))),"RV exceeds site length",IF(COUNTIFS($F$2:$F$151,F27,$H$2:$H$151,"&lt;"&amp;I27,$I$2:$I$151,"&gt;"&amp;H27,$A$2:$A$151,"&lt;&gt;"&amp;A27,$B$2:$B$151,"Booked")+COUNTIFS($F$2:$F$151,F27,$H$2:$H$151,"&lt;"&amp;I27,$I$2:$I$151,"&gt;"&amp;H27,$A$2:$A$151,"&lt;&gt;"&amp;A27,$B$2:$B$151,"Checked In")&gt;0,"Overlapping reservation",IF(AND(B27="Booked",Z27&lt;AA27),"Deposit below target",IF(AND(B27="Checked Out",AB27&gt;0),"Balance remains after checkout","OK"))))))))))))),"Review reservation")</f>
        <v/>
      </c>
    </row>
    <row r="28">
      <c r="A28" s="24" t="n"/>
      <c r="B28" s="24" t="n"/>
      <c r="C28" s="24" t="n"/>
      <c r="D28" s="24" t="n"/>
      <c r="E28" s="24" t="n"/>
      <c r="F28" s="24" t="n"/>
      <c r="G28" s="25">
        <f>IFERROR(IF(A28="","",INDEX('Site Inventory'!$C$2:$C$101,MATCH(F28,'Site Inventory'!$A$2:$A$101,0))),"")</f>
        <v/>
      </c>
      <c r="H28" s="26" t="n"/>
      <c r="I28" s="26" t="n"/>
      <c r="J28" s="25">
        <f>IFERROR(IF(A28="","",MAX(0,I28-H28)),"")</f>
        <v/>
      </c>
      <c r="K28" s="25">
        <f>IFERROR(IF(A28="","",IF(OR(B28="Canceled",B28="No Show"),B28,IF(I28&lt;TODAY(),"Past Stay",IF(I28=TODAY(),"Due Out Today",IF(AND(H28&lt;=TODAY(),I28&gt;TODAY()),"In House",IF(H28=TODAY(),"Due In Today","Upcoming")))))),"Check dates")</f>
        <v/>
      </c>
      <c r="L28" s="24" t="n"/>
      <c r="M28" s="24" t="n"/>
      <c r="N28" s="24" t="n"/>
      <c r="O28" s="24" t="n"/>
      <c r="P28" s="24" t="n"/>
      <c r="Q28" s="27">
        <f>IFERROR(IF(A28="","",INDEX('Site Inventory'!$K$2:$K$101,MATCH(F28,'Site Inventory'!$A$2:$A$101,0))),"")</f>
        <v/>
      </c>
      <c r="R28" s="28" t="n"/>
      <c r="S28" s="27">
        <f>IFERROR(IF(A28="","",IF(R28="",Q28,R28)),"")</f>
        <v/>
      </c>
      <c r="T28" s="27">
        <f>IFERROR(IF(A28="","",J28*S28),"")</f>
        <v/>
      </c>
      <c r="U28" s="28" t="n"/>
      <c r="V28" s="27">
        <f>IFERROR(IF(A28="","",Dashboard!$K$4),"")</f>
        <v/>
      </c>
      <c r="W28" s="29">
        <f>IFERROR(IF(A28="","",Dashboard!$K$3),"")</f>
        <v/>
      </c>
      <c r="X28" s="27">
        <f>IFERROR(IF(A28="","",(T28+U28)*W28),"")</f>
        <v/>
      </c>
      <c r="Y28" s="27">
        <f>IFERROR(IF(A28="","",T28+U28+V28+X28),"")</f>
        <v/>
      </c>
      <c r="Z28" s="28" t="n"/>
      <c r="AA28" s="27">
        <f>IFERROR(IF(A28="","",Y28*Dashboard!$K$5),"")</f>
        <v/>
      </c>
      <c r="AB28" s="27">
        <f>IFERROR(IF(A28="","",MAX(0,Y28-Z28)),"")</f>
        <v/>
      </c>
      <c r="AC28" s="24" t="n"/>
      <c r="AD28" s="24" t="n"/>
      <c r="AE28" s="26" t="n"/>
      <c r="AF28" s="30" t="n"/>
      <c r="AG28" s="31">
        <f>IFERROR(IF(A28="","",IF(OR(B28="Canceled",B28="No Show"),"Inactive reservation",IF(F28="","Missing Site ID",IF(OR(H28="",I28=""),"Missing stay dates",IF(I28&lt;=H28,"Fix stay dates",IF(L28&lt;1,"Enter at least one adult",IF(COUNTIF('Site Inventory'!$A$2:$A$101,F28)=0,"Site not found",IF(INDEX('Site Inventory'!$E$2:$E$101,MATCH(F28,'Site Inventory'!$A$2:$A$101,0))&lt;&gt;"Yes","Site is inactive",IF(L28+M28&gt;INDEX('Site Inventory'!$F$2:$F$101,MATCH(F28,'Site Inventory'!$A$2:$A$101,0)),"Guest count exceeds site capacity",IF(AND(O28&gt;0,O28&gt;INDEX('Site Inventory'!$G$2:$G$101,MATCH(F28,'Site Inventory'!$A$2:$A$101,0))),"RV exceeds site length",IF(COUNTIFS($F$2:$F$151,F28,$H$2:$H$151,"&lt;"&amp;I28,$I$2:$I$151,"&gt;"&amp;H28,$A$2:$A$151,"&lt;&gt;"&amp;A28,$B$2:$B$151,"Booked")+COUNTIFS($F$2:$F$151,F28,$H$2:$H$151,"&lt;"&amp;I28,$I$2:$I$151,"&gt;"&amp;H28,$A$2:$A$151,"&lt;&gt;"&amp;A28,$B$2:$B$151,"Checked In")&gt;0,"Overlapping reservation",IF(AND(B28="Booked",Z28&lt;AA28),"Deposit below target",IF(AND(B28="Checked Out",AB28&gt;0),"Balance remains after checkout","OK"))))))))))))),"Review reservation")</f>
        <v/>
      </c>
    </row>
    <row r="29">
      <c r="A29" s="24" t="n"/>
      <c r="B29" s="24" t="n"/>
      <c r="C29" s="24" t="n"/>
      <c r="D29" s="24" t="n"/>
      <c r="E29" s="24" t="n"/>
      <c r="F29" s="24" t="n"/>
      <c r="G29" s="25">
        <f>IFERROR(IF(A29="","",INDEX('Site Inventory'!$C$2:$C$101,MATCH(F29,'Site Inventory'!$A$2:$A$101,0))),"")</f>
        <v/>
      </c>
      <c r="H29" s="26" t="n"/>
      <c r="I29" s="26" t="n"/>
      <c r="J29" s="25">
        <f>IFERROR(IF(A29="","",MAX(0,I29-H29)),"")</f>
        <v/>
      </c>
      <c r="K29" s="25">
        <f>IFERROR(IF(A29="","",IF(OR(B29="Canceled",B29="No Show"),B29,IF(I29&lt;TODAY(),"Past Stay",IF(I29=TODAY(),"Due Out Today",IF(AND(H29&lt;=TODAY(),I29&gt;TODAY()),"In House",IF(H29=TODAY(),"Due In Today","Upcoming")))))),"Check dates")</f>
        <v/>
      </c>
      <c r="L29" s="24" t="n"/>
      <c r="M29" s="24" t="n"/>
      <c r="N29" s="24" t="n"/>
      <c r="O29" s="24" t="n"/>
      <c r="P29" s="24" t="n"/>
      <c r="Q29" s="27">
        <f>IFERROR(IF(A29="","",INDEX('Site Inventory'!$K$2:$K$101,MATCH(F29,'Site Inventory'!$A$2:$A$101,0))),"")</f>
        <v/>
      </c>
      <c r="R29" s="28" t="n"/>
      <c r="S29" s="27">
        <f>IFERROR(IF(A29="","",IF(R29="",Q29,R29)),"")</f>
        <v/>
      </c>
      <c r="T29" s="27">
        <f>IFERROR(IF(A29="","",J29*S29),"")</f>
        <v/>
      </c>
      <c r="U29" s="28" t="n"/>
      <c r="V29" s="27">
        <f>IFERROR(IF(A29="","",Dashboard!$K$4),"")</f>
        <v/>
      </c>
      <c r="W29" s="29">
        <f>IFERROR(IF(A29="","",Dashboard!$K$3),"")</f>
        <v/>
      </c>
      <c r="X29" s="27">
        <f>IFERROR(IF(A29="","",(T29+U29)*W29),"")</f>
        <v/>
      </c>
      <c r="Y29" s="27">
        <f>IFERROR(IF(A29="","",T29+U29+V29+X29),"")</f>
        <v/>
      </c>
      <c r="Z29" s="28" t="n"/>
      <c r="AA29" s="27">
        <f>IFERROR(IF(A29="","",Y29*Dashboard!$K$5),"")</f>
        <v/>
      </c>
      <c r="AB29" s="27">
        <f>IFERROR(IF(A29="","",MAX(0,Y29-Z29)),"")</f>
        <v/>
      </c>
      <c r="AC29" s="24" t="n"/>
      <c r="AD29" s="24" t="n"/>
      <c r="AE29" s="26" t="n"/>
      <c r="AF29" s="30" t="n"/>
      <c r="AG29" s="31">
        <f>IFERROR(IF(A29="","",IF(OR(B29="Canceled",B29="No Show"),"Inactive reservation",IF(F29="","Missing Site ID",IF(OR(H29="",I29=""),"Missing stay dates",IF(I29&lt;=H29,"Fix stay dates",IF(L29&lt;1,"Enter at least one adult",IF(COUNTIF('Site Inventory'!$A$2:$A$101,F29)=0,"Site not found",IF(INDEX('Site Inventory'!$E$2:$E$101,MATCH(F29,'Site Inventory'!$A$2:$A$101,0))&lt;&gt;"Yes","Site is inactive",IF(L29+M29&gt;INDEX('Site Inventory'!$F$2:$F$101,MATCH(F29,'Site Inventory'!$A$2:$A$101,0)),"Guest count exceeds site capacity",IF(AND(O29&gt;0,O29&gt;INDEX('Site Inventory'!$G$2:$G$101,MATCH(F29,'Site Inventory'!$A$2:$A$101,0))),"RV exceeds site length",IF(COUNTIFS($F$2:$F$151,F29,$H$2:$H$151,"&lt;"&amp;I29,$I$2:$I$151,"&gt;"&amp;H29,$A$2:$A$151,"&lt;&gt;"&amp;A29,$B$2:$B$151,"Booked")+COUNTIFS($F$2:$F$151,F29,$H$2:$H$151,"&lt;"&amp;I29,$I$2:$I$151,"&gt;"&amp;H29,$A$2:$A$151,"&lt;&gt;"&amp;A29,$B$2:$B$151,"Checked In")&gt;0,"Overlapping reservation",IF(AND(B29="Booked",Z29&lt;AA29),"Deposit below target",IF(AND(B29="Checked Out",AB29&gt;0),"Balance remains after checkout","OK"))))))))))))),"Review reservation")</f>
        <v/>
      </c>
    </row>
    <row r="30">
      <c r="A30" s="24" t="n"/>
      <c r="B30" s="24" t="n"/>
      <c r="C30" s="24" t="n"/>
      <c r="D30" s="24" t="n"/>
      <c r="E30" s="24" t="n"/>
      <c r="F30" s="24" t="n"/>
      <c r="G30" s="25">
        <f>IFERROR(IF(A30="","",INDEX('Site Inventory'!$C$2:$C$101,MATCH(F30,'Site Inventory'!$A$2:$A$101,0))),"")</f>
        <v/>
      </c>
      <c r="H30" s="26" t="n"/>
      <c r="I30" s="26" t="n"/>
      <c r="J30" s="25">
        <f>IFERROR(IF(A30="","",MAX(0,I30-H30)),"")</f>
        <v/>
      </c>
      <c r="K30" s="25">
        <f>IFERROR(IF(A30="","",IF(OR(B30="Canceled",B30="No Show"),B30,IF(I30&lt;TODAY(),"Past Stay",IF(I30=TODAY(),"Due Out Today",IF(AND(H30&lt;=TODAY(),I30&gt;TODAY()),"In House",IF(H30=TODAY(),"Due In Today","Upcoming")))))),"Check dates")</f>
        <v/>
      </c>
      <c r="L30" s="24" t="n"/>
      <c r="M30" s="24" t="n"/>
      <c r="N30" s="24" t="n"/>
      <c r="O30" s="24" t="n"/>
      <c r="P30" s="24" t="n"/>
      <c r="Q30" s="27">
        <f>IFERROR(IF(A30="","",INDEX('Site Inventory'!$K$2:$K$101,MATCH(F30,'Site Inventory'!$A$2:$A$101,0))),"")</f>
        <v/>
      </c>
      <c r="R30" s="28" t="n"/>
      <c r="S30" s="27">
        <f>IFERROR(IF(A30="","",IF(R30="",Q30,R30)),"")</f>
        <v/>
      </c>
      <c r="T30" s="27">
        <f>IFERROR(IF(A30="","",J30*S30),"")</f>
        <v/>
      </c>
      <c r="U30" s="28" t="n"/>
      <c r="V30" s="27">
        <f>IFERROR(IF(A30="","",Dashboard!$K$4),"")</f>
        <v/>
      </c>
      <c r="W30" s="29">
        <f>IFERROR(IF(A30="","",Dashboard!$K$3),"")</f>
        <v/>
      </c>
      <c r="X30" s="27">
        <f>IFERROR(IF(A30="","",(T30+U30)*W30),"")</f>
        <v/>
      </c>
      <c r="Y30" s="27">
        <f>IFERROR(IF(A30="","",T30+U30+V30+X30),"")</f>
        <v/>
      </c>
      <c r="Z30" s="28" t="n"/>
      <c r="AA30" s="27">
        <f>IFERROR(IF(A30="","",Y30*Dashboard!$K$5),"")</f>
        <v/>
      </c>
      <c r="AB30" s="27">
        <f>IFERROR(IF(A30="","",MAX(0,Y30-Z30)),"")</f>
        <v/>
      </c>
      <c r="AC30" s="24" t="n"/>
      <c r="AD30" s="24" t="n"/>
      <c r="AE30" s="26" t="n"/>
      <c r="AF30" s="30" t="n"/>
      <c r="AG30" s="31">
        <f>IFERROR(IF(A30="","",IF(OR(B30="Canceled",B30="No Show"),"Inactive reservation",IF(F30="","Missing Site ID",IF(OR(H30="",I30=""),"Missing stay dates",IF(I30&lt;=H30,"Fix stay dates",IF(L30&lt;1,"Enter at least one adult",IF(COUNTIF('Site Inventory'!$A$2:$A$101,F30)=0,"Site not found",IF(INDEX('Site Inventory'!$E$2:$E$101,MATCH(F30,'Site Inventory'!$A$2:$A$101,0))&lt;&gt;"Yes","Site is inactive",IF(L30+M30&gt;INDEX('Site Inventory'!$F$2:$F$101,MATCH(F30,'Site Inventory'!$A$2:$A$101,0)),"Guest count exceeds site capacity",IF(AND(O30&gt;0,O30&gt;INDEX('Site Inventory'!$G$2:$G$101,MATCH(F30,'Site Inventory'!$A$2:$A$101,0))),"RV exceeds site length",IF(COUNTIFS($F$2:$F$151,F30,$H$2:$H$151,"&lt;"&amp;I30,$I$2:$I$151,"&gt;"&amp;H30,$A$2:$A$151,"&lt;&gt;"&amp;A30,$B$2:$B$151,"Booked")+COUNTIFS($F$2:$F$151,F30,$H$2:$H$151,"&lt;"&amp;I30,$I$2:$I$151,"&gt;"&amp;H30,$A$2:$A$151,"&lt;&gt;"&amp;A30,$B$2:$B$151,"Checked In")&gt;0,"Overlapping reservation",IF(AND(B30="Booked",Z30&lt;AA30),"Deposit below target",IF(AND(B30="Checked Out",AB30&gt;0),"Balance remains after checkout","OK"))))))))))))),"Review reservation")</f>
        <v/>
      </c>
    </row>
    <row r="31">
      <c r="A31" s="24" t="n"/>
      <c r="B31" s="24" t="n"/>
      <c r="C31" s="24" t="n"/>
      <c r="D31" s="24" t="n"/>
      <c r="E31" s="24" t="n"/>
      <c r="F31" s="24" t="n"/>
      <c r="G31" s="25">
        <f>IFERROR(IF(A31="","",INDEX('Site Inventory'!$C$2:$C$101,MATCH(F31,'Site Inventory'!$A$2:$A$101,0))),"")</f>
        <v/>
      </c>
      <c r="H31" s="26" t="n"/>
      <c r="I31" s="26" t="n"/>
      <c r="J31" s="25">
        <f>IFERROR(IF(A31="","",MAX(0,I31-H31)),"")</f>
        <v/>
      </c>
      <c r="K31" s="25">
        <f>IFERROR(IF(A31="","",IF(OR(B31="Canceled",B31="No Show"),B31,IF(I31&lt;TODAY(),"Past Stay",IF(I31=TODAY(),"Due Out Today",IF(AND(H31&lt;=TODAY(),I31&gt;TODAY()),"In House",IF(H31=TODAY(),"Due In Today","Upcoming")))))),"Check dates")</f>
        <v/>
      </c>
      <c r="L31" s="24" t="n"/>
      <c r="M31" s="24" t="n"/>
      <c r="N31" s="24" t="n"/>
      <c r="O31" s="24" t="n"/>
      <c r="P31" s="24" t="n"/>
      <c r="Q31" s="27">
        <f>IFERROR(IF(A31="","",INDEX('Site Inventory'!$K$2:$K$101,MATCH(F31,'Site Inventory'!$A$2:$A$101,0))),"")</f>
        <v/>
      </c>
      <c r="R31" s="28" t="n"/>
      <c r="S31" s="27">
        <f>IFERROR(IF(A31="","",IF(R31="",Q31,R31)),"")</f>
        <v/>
      </c>
      <c r="T31" s="27">
        <f>IFERROR(IF(A31="","",J31*S31),"")</f>
        <v/>
      </c>
      <c r="U31" s="28" t="n"/>
      <c r="V31" s="27">
        <f>IFERROR(IF(A31="","",Dashboard!$K$4),"")</f>
        <v/>
      </c>
      <c r="W31" s="29">
        <f>IFERROR(IF(A31="","",Dashboard!$K$3),"")</f>
        <v/>
      </c>
      <c r="X31" s="27">
        <f>IFERROR(IF(A31="","",(T31+U31)*W31),"")</f>
        <v/>
      </c>
      <c r="Y31" s="27">
        <f>IFERROR(IF(A31="","",T31+U31+V31+X31),"")</f>
        <v/>
      </c>
      <c r="Z31" s="28" t="n"/>
      <c r="AA31" s="27">
        <f>IFERROR(IF(A31="","",Y31*Dashboard!$K$5),"")</f>
        <v/>
      </c>
      <c r="AB31" s="27">
        <f>IFERROR(IF(A31="","",MAX(0,Y31-Z31)),"")</f>
        <v/>
      </c>
      <c r="AC31" s="24" t="n"/>
      <c r="AD31" s="24" t="n"/>
      <c r="AE31" s="26" t="n"/>
      <c r="AF31" s="30" t="n"/>
      <c r="AG31" s="31">
        <f>IFERROR(IF(A31="","",IF(OR(B31="Canceled",B31="No Show"),"Inactive reservation",IF(F31="","Missing Site ID",IF(OR(H31="",I31=""),"Missing stay dates",IF(I31&lt;=H31,"Fix stay dates",IF(L31&lt;1,"Enter at least one adult",IF(COUNTIF('Site Inventory'!$A$2:$A$101,F31)=0,"Site not found",IF(INDEX('Site Inventory'!$E$2:$E$101,MATCH(F31,'Site Inventory'!$A$2:$A$101,0))&lt;&gt;"Yes","Site is inactive",IF(L31+M31&gt;INDEX('Site Inventory'!$F$2:$F$101,MATCH(F31,'Site Inventory'!$A$2:$A$101,0)),"Guest count exceeds site capacity",IF(AND(O31&gt;0,O31&gt;INDEX('Site Inventory'!$G$2:$G$101,MATCH(F31,'Site Inventory'!$A$2:$A$101,0))),"RV exceeds site length",IF(COUNTIFS($F$2:$F$151,F31,$H$2:$H$151,"&lt;"&amp;I31,$I$2:$I$151,"&gt;"&amp;H31,$A$2:$A$151,"&lt;&gt;"&amp;A31,$B$2:$B$151,"Booked")+COUNTIFS($F$2:$F$151,F31,$H$2:$H$151,"&lt;"&amp;I31,$I$2:$I$151,"&gt;"&amp;H31,$A$2:$A$151,"&lt;&gt;"&amp;A31,$B$2:$B$151,"Checked In")&gt;0,"Overlapping reservation",IF(AND(B31="Booked",Z31&lt;AA31),"Deposit below target",IF(AND(B31="Checked Out",AB31&gt;0),"Balance remains after checkout","OK"))))))))))))),"Review reservation")</f>
        <v/>
      </c>
    </row>
    <row r="32">
      <c r="A32" s="24" t="n"/>
      <c r="B32" s="24" t="n"/>
      <c r="C32" s="24" t="n"/>
      <c r="D32" s="24" t="n"/>
      <c r="E32" s="24" t="n"/>
      <c r="F32" s="24" t="n"/>
      <c r="G32" s="25">
        <f>IFERROR(IF(A32="","",INDEX('Site Inventory'!$C$2:$C$101,MATCH(F32,'Site Inventory'!$A$2:$A$101,0))),"")</f>
        <v/>
      </c>
      <c r="H32" s="26" t="n"/>
      <c r="I32" s="26" t="n"/>
      <c r="J32" s="25">
        <f>IFERROR(IF(A32="","",MAX(0,I32-H32)),"")</f>
        <v/>
      </c>
      <c r="K32" s="25">
        <f>IFERROR(IF(A32="","",IF(OR(B32="Canceled",B32="No Show"),B32,IF(I32&lt;TODAY(),"Past Stay",IF(I32=TODAY(),"Due Out Today",IF(AND(H32&lt;=TODAY(),I32&gt;TODAY()),"In House",IF(H32=TODAY(),"Due In Today","Upcoming")))))),"Check dates")</f>
        <v/>
      </c>
      <c r="L32" s="24" t="n"/>
      <c r="M32" s="24" t="n"/>
      <c r="N32" s="24" t="n"/>
      <c r="O32" s="24" t="n"/>
      <c r="P32" s="24" t="n"/>
      <c r="Q32" s="27">
        <f>IFERROR(IF(A32="","",INDEX('Site Inventory'!$K$2:$K$101,MATCH(F32,'Site Inventory'!$A$2:$A$101,0))),"")</f>
        <v/>
      </c>
      <c r="R32" s="28" t="n"/>
      <c r="S32" s="27">
        <f>IFERROR(IF(A32="","",IF(R32="",Q32,R32)),"")</f>
        <v/>
      </c>
      <c r="T32" s="27">
        <f>IFERROR(IF(A32="","",J32*S32),"")</f>
        <v/>
      </c>
      <c r="U32" s="28" t="n"/>
      <c r="V32" s="27">
        <f>IFERROR(IF(A32="","",Dashboard!$K$4),"")</f>
        <v/>
      </c>
      <c r="W32" s="29">
        <f>IFERROR(IF(A32="","",Dashboard!$K$3),"")</f>
        <v/>
      </c>
      <c r="X32" s="27">
        <f>IFERROR(IF(A32="","",(T32+U32)*W32),"")</f>
        <v/>
      </c>
      <c r="Y32" s="27">
        <f>IFERROR(IF(A32="","",T32+U32+V32+X32),"")</f>
        <v/>
      </c>
      <c r="Z32" s="28" t="n"/>
      <c r="AA32" s="27">
        <f>IFERROR(IF(A32="","",Y32*Dashboard!$K$5),"")</f>
        <v/>
      </c>
      <c r="AB32" s="27">
        <f>IFERROR(IF(A32="","",MAX(0,Y32-Z32)),"")</f>
        <v/>
      </c>
      <c r="AC32" s="24" t="n"/>
      <c r="AD32" s="24" t="n"/>
      <c r="AE32" s="26" t="n"/>
      <c r="AF32" s="30" t="n"/>
      <c r="AG32" s="31">
        <f>IFERROR(IF(A32="","",IF(OR(B32="Canceled",B32="No Show"),"Inactive reservation",IF(F32="","Missing Site ID",IF(OR(H32="",I32=""),"Missing stay dates",IF(I32&lt;=H32,"Fix stay dates",IF(L32&lt;1,"Enter at least one adult",IF(COUNTIF('Site Inventory'!$A$2:$A$101,F32)=0,"Site not found",IF(INDEX('Site Inventory'!$E$2:$E$101,MATCH(F32,'Site Inventory'!$A$2:$A$101,0))&lt;&gt;"Yes","Site is inactive",IF(L32+M32&gt;INDEX('Site Inventory'!$F$2:$F$101,MATCH(F32,'Site Inventory'!$A$2:$A$101,0)),"Guest count exceeds site capacity",IF(AND(O32&gt;0,O32&gt;INDEX('Site Inventory'!$G$2:$G$101,MATCH(F32,'Site Inventory'!$A$2:$A$101,0))),"RV exceeds site length",IF(COUNTIFS($F$2:$F$151,F32,$H$2:$H$151,"&lt;"&amp;I32,$I$2:$I$151,"&gt;"&amp;H32,$A$2:$A$151,"&lt;&gt;"&amp;A32,$B$2:$B$151,"Booked")+COUNTIFS($F$2:$F$151,F32,$H$2:$H$151,"&lt;"&amp;I32,$I$2:$I$151,"&gt;"&amp;H32,$A$2:$A$151,"&lt;&gt;"&amp;A32,$B$2:$B$151,"Checked In")&gt;0,"Overlapping reservation",IF(AND(B32="Booked",Z32&lt;AA32),"Deposit below target",IF(AND(B32="Checked Out",AB32&gt;0),"Balance remains after checkout","OK"))))))))))))),"Review reservation")</f>
        <v/>
      </c>
    </row>
    <row r="33">
      <c r="A33" s="24" t="n"/>
      <c r="B33" s="24" t="n"/>
      <c r="C33" s="24" t="n"/>
      <c r="D33" s="24" t="n"/>
      <c r="E33" s="24" t="n"/>
      <c r="F33" s="24" t="n"/>
      <c r="G33" s="25">
        <f>IFERROR(IF(A33="","",INDEX('Site Inventory'!$C$2:$C$101,MATCH(F33,'Site Inventory'!$A$2:$A$101,0))),"")</f>
        <v/>
      </c>
      <c r="H33" s="26" t="n"/>
      <c r="I33" s="26" t="n"/>
      <c r="J33" s="25">
        <f>IFERROR(IF(A33="","",MAX(0,I33-H33)),"")</f>
        <v/>
      </c>
      <c r="K33" s="25">
        <f>IFERROR(IF(A33="","",IF(OR(B33="Canceled",B33="No Show"),B33,IF(I33&lt;TODAY(),"Past Stay",IF(I33=TODAY(),"Due Out Today",IF(AND(H33&lt;=TODAY(),I33&gt;TODAY()),"In House",IF(H33=TODAY(),"Due In Today","Upcoming")))))),"Check dates")</f>
        <v/>
      </c>
      <c r="L33" s="24" t="n"/>
      <c r="M33" s="24" t="n"/>
      <c r="N33" s="24" t="n"/>
      <c r="O33" s="24" t="n"/>
      <c r="P33" s="24" t="n"/>
      <c r="Q33" s="27">
        <f>IFERROR(IF(A33="","",INDEX('Site Inventory'!$K$2:$K$101,MATCH(F33,'Site Inventory'!$A$2:$A$101,0))),"")</f>
        <v/>
      </c>
      <c r="R33" s="28" t="n"/>
      <c r="S33" s="27">
        <f>IFERROR(IF(A33="","",IF(R33="",Q33,R33)),"")</f>
        <v/>
      </c>
      <c r="T33" s="27">
        <f>IFERROR(IF(A33="","",J33*S33),"")</f>
        <v/>
      </c>
      <c r="U33" s="28" t="n"/>
      <c r="V33" s="27">
        <f>IFERROR(IF(A33="","",Dashboard!$K$4),"")</f>
        <v/>
      </c>
      <c r="W33" s="29">
        <f>IFERROR(IF(A33="","",Dashboard!$K$3),"")</f>
        <v/>
      </c>
      <c r="X33" s="27">
        <f>IFERROR(IF(A33="","",(T33+U33)*W33),"")</f>
        <v/>
      </c>
      <c r="Y33" s="27">
        <f>IFERROR(IF(A33="","",T33+U33+V33+X33),"")</f>
        <v/>
      </c>
      <c r="Z33" s="28" t="n"/>
      <c r="AA33" s="27">
        <f>IFERROR(IF(A33="","",Y33*Dashboard!$K$5),"")</f>
        <v/>
      </c>
      <c r="AB33" s="27">
        <f>IFERROR(IF(A33="","",MAX(0,Y33-Z33)),"")</f>
        <v/>
      </c>
      <c r="AC33" s="24" t="n"/>
      <c r="AD33" s="24" t="n"/>
      <c r="AE33" s="26" t="n"/>
      <c r="AF33" s="30" t="n"/>
      <c r="AG33" s="31">
        <f>IFERROR(IF(A33="","",IF(OR(B33="Canceled",B33="No Show"),"Inactive reservation",IF(F33="","Missing Site ID",IF(OR(H33="",I33=""),"Missing stay dates",IF(I33&lt;=H33,"Fix stay dates",IF(L33&lt;1,"Enter at least one adult",IF(COUNTIF('Site Inventory'!$A$2:$A$101,F33)=0,"Site not found",IF(INDEX('Site Inventory'!$E$2:$E$101,MATCH(F33,'Site Inventory'!$A$2:$A$101,0))&lt;&gt;"Yes","Site is inactive",IF(L33+M33&gt;INDEX('Site Inventory'!$F$2:$F$101,MATCH(F33,'Site Inventory'!$A$2:$A$101,0)),"Guest count exceeds site capacity",IF(AND(O33&gt;0,O33&gt;INDEX('Site Inventory'!$G$2:$G$101,MATCH(F33,'Site Inventory'!$A$2:$A$101,0))),"RV exceeds site length",IF(COUNTIFS($F$2:$F$151,F33,$H$2:$H$151,"&lt;"&amp;I33,$I$2:$I$151,"&gt;"&amp;H33,$A$2:$A$151,"&lt;&gt;"&amp;A33,$B$2:$B$151,"Booked")+COUNTIFS($F$2:$F$151,F33,$H$2:$H$151,"&lt;"&amp;I33,$I$2:$I$151,"&gt;"&amp;H33,$A$2:$A$151,"&lt;&gt;"&amp;A33,$B$2:$B$151,"Checked In")&gt;0,"Overlapping reservation",IF(AND(B33="Booked",Z33&lt;AA33),"Deposit below target",IF(AND(B33="Checked Out",AB33&gt;0),"Balance remains after checkout","OK"))))))))))))),"Review reservation")</f>
        <v/>
      </c>
    </row>
    <row r="34">
      <c r="A34" s="24" t="n"/>
      <c r="B34" s="24" t="n"/>
      <c r="C34" s="24" t="n"/>
      <c r="D34" s="24" t="n"/>
      <c r="E34" s="24" t="n"/>
      <c r="F34" s="24" t="n"/>
      <c r="G34" s="25">
        <f>IFERROR(IF(A34="","",INDEX('Site Inventory'!$C$2:$C$101,MATCH(F34,'Site Inventory'!$A$2:$A$101,0))),"")</f>
        <v/>
      </c>
      <c r="H34" s="26" t="n"/>
      <c r="I34" s="26" t="n"/>
      <c r="J34" s="25">
        <f>IFERROR(IF(A34="","",MAX(0,I34-H34)),"")</f>
        <v/>
      </c>
      <c r="K34" s="25">
        <f>IFERROR(IF(A34="","",IF(OR(B34="Canceled",B34="No Show"),B34,IF(I34&lt;TODAY(),"Past Stay",IF(I34=TODAY(),"Due Out Today",IF(AND(H34&lt;=TODAY(),I34&gt;TODAY()),"In House",IF(H34=TODAY(),"Due In Today","Upcoming")))))),"Check dates")</f>
        <v/>
      </c>
      <c r="L34" s="24" t="n"/>
      <c r="M34" s="24" t="n"/>
      <c r="N34" s="24" t="n"/>
      <c r="O34" s="24" t="n"/>
      <c r="P34" s="24" t="n"/>
      <c r="Q34" s="27">
        <f>IFERROR(IF(A34="","",INDEX('Site Inventory'!$K$2:$K$101,MATCH(F34,'Site Inventory'!$A$2:$A$101,0))),"")</f>
        <v/>
      </c>
      <c r="R34" s="28" t="n"/>
      <c r="S34" s="27">
        <f>IFERROR(IF(A34="","",IF(R34="",Q34,R34)),"")</f>
        <v/>
      </c>
      <c r="T34" s="27">
        <f>IFERROR(IF(A34="","",J34*S34),"")</f>
        <v/>
      </c>
      <c r="U34" s="28" t="n"/>
      <c r="V34" s="27">
        <f>IFERROR(IF(A34="","",Dashboard!$K$4),"")</f>
        <v/>
      </c>
      <c r="W34" s="29">
        <f>IFERROR(IF(A34="","",Dashboard!$K$3),"")</f>
        <v/>
      </c>
      <c r="X34" s="27">
        <f>IFERROR(IF(A34="","",(T34+U34)*W34),"")</f>
        <v/>
      </c>
      <c r="Y34" s="27">
        <f>IFERROR(IF(A34="","",T34+U34+V34+X34),"")</f>
        <v/>
      </c>
      <c r="Z34" s="28" t="n"/>
      <c r="AA34" s="27">
        <f>IFERROR(IF(A34="","",Y34*Dashboard!$K$5),"")</f>
        <v/>
      </c>
      <c r="AB34" s="27">
        <f>IFERROR(IF(A34="","",MAX(0,Y34-Z34)),"")</f>
        <v/>
      </c>
      <c r="AC34" s="24" t="n"/>
      <c r="AD34" s="24" t="n"/>
      <c r="AE34" s="26" t="n"/>
      <c r="AF34" s="30" t="n"/>
      <c r="AG34" s="31">
        <f>IFERROR(IF(A34="","",IF(OR(B34="Canceled",B34="No Show"),"Inactive reservation",IF(F34="","Missing Site ID",IF(OR(H34="",I34=""),"Missing stay dates",IF(I34&lt;=H34,"Fix stay dates",IF(L34&lt;1,"Enter at least one adult",IF(COUNTIF('Site Inventory'!$A$2:$A$101,F34)=0,"Site not found",IF(INDEX('Site Inventory'!$E$2:$E$101,MATCH(F34,'Site Inventory'!$A$2:$A$101,0))&lt;&gt;"Yes","Site is inactive",IF(L34+M34&gt;INDEX('Site Inventory'!$F$2:$F$101,MATCH(F34,'Site Inventory'!$A$2:$A$101,0)),"Guest count exceeds site capacity",IF(AND(O34&gt;0,O34&gt;INDEX('Site Inventory'!$G$2:$G$101,MATCH(F34,'Site Inventory'!$A$2:$A$101,0))),"RV exceeds site length",IF(COUNTIFS($F$2:$F$151,F34,$H$2:$H$151,"&lt;"&amp;I34,$I$2:$I$151,"&gt;"&amp;H34,$A$2:$A$151,"&lt;&gt;"&amp;A34,$B$2:$B$151,"Booked")+COUNTIFS($F$2:$F$151,F34,$H$2:$H$151,"&lt;"&amp;I34,$I$2:$I$151,"&gt;"&amp;H34,$A$2:$A$151,"&lt;&gt;"&amp;A34,$B$2:$B$151,"Checked In")&gt;0,"Overlapping reservation",IF(AND(B34="Booked",Z34&lt;AA34),"Deposit below target",IF(AND(B34="Checked Out",AB34&gt;0),"Balance remains after checkout","OK"))))))))))))),"Review reservation")</f>
        <v/>
      </c>
    </row>
    <row r="35">
      <c r="A35" s="24" t="n"/>
      <c r="B35" s="24" t="n"/>
      <c r="C35" s="24" t="n"/>
      <c r="D35" s="24" t="n"/>
      <c r="E35" s="24" t="n"/>
      <c r="F35" s="24" t="n"/>
      <c r="G35" s="25">
        <f>IFERROR(IF(A35="","",INDEX('Site Inventory'!$C$2:$C$101,MATCH(F35,'Site Inventory'!$A$2:$A$101,0))),"")</f>
        <v/>
      </c>
      <c r="H35" s="26" t="n"/>
      <c r="I35" s="26" t="n"/>
      <c r="J35" s="25">
        <f>IFERROR(IF(A35="","",MAX(0,I35-H35)),"")</f>
        <v/>
      </c>
      <c r="K35" s="25">
        <f>IFERROR(IF(A35="","",IF(OR(B35="Canceled",B35="No Show"),B35,IF(I35&lt;TODAY(),"Past Stay",IF(I35=TODAY(),"Due Out Today",IF(AND(H35&lt;=TODAY(),I35&gt;TODAY()),"In House",IF(H35=TODAY(),"Due In Today","Upcoming")))))),"Check dates")</f>
        <v/>
      </c>
      <c r="L35" s="24" t="n"/>
      <c r="M35" s="24" t="n"/>
      <c r="N35" s="24" t="n"/>
      <c r="O35" s="24" t="n"/>
      <c r="P35" s="24" t="n"/>
      <c r="Q35" s="27">
        <f>IFERROR(IF(A35="","",INDEX('Site Inventory'!$K$2:$K$101,MATCH(F35,'Site Inventory'!$A$2:$A$101,0))),"")</f>
        <v/>
      </c>
      <c r="R35" s="28" t="n"/>
      <c r="S35" s="27">
        <f>IFERROR(IF(A35="","",IF(R35="",Q35,R35)),"")</f>
        <v/>
      </c>
      <c r="T35" s="27">
        <f>IFERROR(IF(A35="","",J35*S35),"")</f>
        <v/>
      </c>
      <c r="U35" s="28" t="n"/>
      <c r="V35" s="27">
        <f>IFERROR(IF(A35="","",Dashboard!$K$4),"")</f>
        <v/>
      </c>
      <c r="W35" s="29">
        <f>IFERROR(IF(A35="","",Dashboard!$K$3),"")</f>
        <v/>
      </c>
      <c r="X35" s="27">
        <f>IFERROR(IF(A35="","",(T35+U35)*W35),"")</f>
        <v/>
      </c>
      <c r="Y35" s="27">
        <f>IFERROR(IF(A35="","",T35+U35+V35+X35),"")</f>
        <v/>
      </c>
      <c r="Z35" s="28" t="n"/>
      <c r="AA35" s="27">
        <f>IFERROR(IF(A35="","",Y35*Dashboard!$K$5),"")</f>
        <v/>
      </c>
      <c r="AB35" s="27">
        <f>IFERROR(IF(A35="","",MAX(0,Y35-Z35)),"")</f>
        <v/>
      </c>
      <c r="AC35" s="24" t="n"/>
      <c r="AD35" s="24" t="n"/>
      <c r="AE35" s="26" t="n"/>
      <c r="AF35" s="30" t="n"/>
      <c r="AG35" s="31">
        <f>IFERROR(IF(A35="","",IF(OR(B35="Canceled",B35="No Show"),"Inactive reservation",IF(F35="","Missing Site ID",IF(OR(H35="",I35=""),"Missing stay dates",IF(I35&lt;=H35,"Fix stay dates",IF(L35&lt;1,"Enter at least one adult",IF(COUNTIF('Site Inventory'!$A$2:$A$101,F35)=0,"Site not found",IF(INDEX('Site Inventory'!$E$2:$E$101,MATCH(F35,'Site Inventory'!$A$2:$A$101,0))&lt;&gt;"Yes","Site is inactive",IF(L35+M35&gt;INDEX('Site Inventory'!$F$2:$F$101,MATCH(F35,'Site Inventory'!$A$2:$A$101,0)),"Guest count exceeds site capacity",IF(AND(O35&gt;0,O35&gt;INDEX('Site Inventory'!$G$2:$G$101,MATCH(F35,'Site Inventory'!$A$2:$A$101,0))),"RV exceeds site length",IF(COUNTIFS($F$2:$F$151,F35,$H$2:$H$151,"&lt;"&amp;I35,$I$2:$I$151,"&gt;"&amp;H35,$A$2:$A$151,"&lt;&gt;"&amp;A35,$B$2:$B$151,"Booked")+COUNTIFS($F$2:$F$151,F35,$H$2:$H$151,"&lt;"&amp;I35,$I$2:$I$151,"&gt;"&amp;H35,$A$2:$A$151,"&lt;&gt;"&amp;A35,$B$2:$B$151,"Checked In")&gt;0,"Overlapping reservation",IF(AND(B35="Booked",Z35&lt;AA35),"Deposit below target",IF(AND(B35="Checked Out",AB35&gt;0),"Balance remains after checkout","OK"))))))))))))),"Review reservation")</f>
        <v/>
      </c>
    </row>
    <row r="36">
      <c r="A36" s="24" t="n"/>
      <c r="B36" s="24" t="n"/>
      <c r="C36" s="24" t="n"/>
      <c r="D36" s="24" t="n"/>
      <c r="E36" s="24" t="n"/>
      <c r="F36" s="24" t="n"/>
      <c r="G36" s="25">
        <f>IFERROR(IF(A36="","",INDEX('Site Inventory'!$C$2:$C$101,MATCH(F36,'Site Inventory'!$A$2:$A$101,0))),"")</f>
        <v/>
      </c>
      <c r="H36" s="26" t="n"/>
      <c r="I36" s="26" t="n"/>
      <c r="J36" s="25">
        <f>IFERROR(IF(A36="","",MAX(0,I36-H36)),"")</f>
        <v/>
      </c>
      <c r="K36" s="25">
        <f>IFERROR(IF(A36="","",IF(OR(B36="Canceled",B36="No Show"),B36,IF(I36&lt;TODAY(),"Past Stay",IF(I36=TODAY(),"Due Out Today",IF(AND(H36&lt;=TODAY(),I36&gt;TODAY()),"In House",IF(H36=TODAY(),"Due In Today","Upcoming")))))),"Check dates")</f>
        <v/>
      </c>
      <c r="L36" s="24" t="n"/>
      <c r="M36" s="24" t="n"/>
      <c r="N36" s="24" t="n"/>
      <c r="O36" s="24" t="n"/>
      <c r="P36" s="24" t="n"/>
      <c r="Q36" s="27">
        <f>IFERROR(IF(A36="","",INDEX('Site Inventory'!$K$2:$K$101,MATCH(F36,'Site Inventory'!$A$2:$A$101,0))),"")</f>
        <v/>
      </c>
      <c r="R36" s="28" t="n"/>
      <c r="S36" s="27">
        <f>IFERROR(IF(A36="","",IF(R36="",Q36,R36)),"")</f>
        <v/>
      </c>
      <c r="T36" s="27">
        <f>IFERROR(IF(A36="","",J36*S36),"")</f>
        <v/>
      </c>
      <c r="U36" s="28" t="n"/>
      <c r="V36" s="27">
        <f>IFERROR(IF(A36="","",Dashboard!$K$4),"")</f>
        <v/>
      </c>
      <c r="W36" s="29">
        <f>IFERROR(IF(A36="","",Dashboard!$K$3),"")</f>
        <v/>
      </c>
      <c r="X36" s="27">
        <f>IFERROR(IF(A36="","",(T36+U36)*W36),"")</f>
        <v/>
      </c>
      <c r="Y36" s="27">
        <f>IFERROR(IF(A36="","",T36+U36+V36+X36),"")</f>
        <v/>
      </c>
      <c r="Z36" s="28" t="n"/>
      <c r="AA36" s="27">
        <f>IFERROR(IF(A36="","",Y36*Dashboard!$K$5),"")</f>
        <v/>
      </c>
      <c r="AB36" s="27">
        <f>IFERROR(IF(A36="","",MAX(0,Y36-Z36)),"")</f>
        <v/>
      </c>
      <c r="AC36" s="24" t="n"/>
      <c r="AD36" s="24" t="n"/>
      <c r="AE36" s="26" t="n"/>
      <c r="AF36" s="30" t="n"/>
      <c r="AG36" s="31">
        <f>IFERROR(IF(A36="","",IF(OR(B36="Canceled",B36="No Show"),"Inactive reservation",IF(F36="","Missing Site ID",IF(OR(H36="",I36=""),"Missing stay dates",IF(I36&lt;=H36,"Fix stay dates",IF(L36&lt;1,"Enter at least one adult",IF(COUNTIF('Site Inventory'!$A$2:$A$101,F36)=0,"Site not found",IF(INDEX('Site Inventory'!$E$2:$E$101,MATCH(F36,'Site Inventory'!$A$2:$A$101,0))&lt;&gt;"Yes","Site is inactive",IF(L36+M36&gt;INDEX('Site Inventory'!$F$2:$F$101,MATCH(F36,'Site Inventory'!$A$2:$A$101,0)),"Guest count exceeds site capacity",IF(AND(O36&gt;0,O36&gt;INDEX('Site Inventory'!$G$2:$G$101,MATCH(F36,'Site Inventory'!$A$2:$A$101,0))),"RV exceeds site length",IF(COUNTIFS($F$2:$F$151,F36,$H$2:$H$151,"&lt;"&amp;I36,$I$2:$I$151,"&gt;"&amp;H36,$A$2:$A$151,"&lt;&gt;"&amp;A36,$B$2:$B$151,"Booked")+COUNTIFS($F$2:$F$151,F36,$H$2:$H$151,"&lt;"&amp;I36,$I$2:$I$151,"&gt;"&amp;H36,$A$2:$A$151,"&lt;&gt;"&amp;A36,$B$2:$B$151,"Checked In")&gt;0,"Overlapping reservation",IF(AND(B36="Booked",Z36&lt;AA36),"Deposit below target",IF(AND(B36="Checked Out",AB36&gt;0),"Balance remains after checkout","OK"))))))))))))),"Review reservation")</f>
        <v/>
      </c>
    </row>
    <row r="37">
      <c r="A37" s="24" t="n"/>
      <c r="B37" s="24" t="n"/>
      <c r="C37" s="24" t="n"/>
      <c r="D37" s="24" t="n"/>
      <c r="E37" s="24" t="n"/>
      <c r="F37" s="24" t="n"/>
      <c r="G37" s="25">
        <f>IFERROR(IF(A37="","",INDEX('Site Inventory'!$C$2:$C$101,MATCH(F37,'Site Inventory'!$A$2:$A$101,0))),"")</f>
        <v/>
      </c>
      <c r="H37" s="26" t="n"/>
      <c r="I37" s="26" t="n"/>
      <c r="J37" s="25">
        <f>IFERROR(IF(A37="","",MAX(0,I37-H37)),"")</f>
        <v/>
      </c>
      <c r="K37" s="25">
        <f>IFERROR(IF(A37="","",IF(OR(B37="Canceled",B37="No Show"),B37,IF(I37&lt;TODAY(),"Past Stay",IF(I37=TODAY(),"Due Out Today",IF(AND(H37&lt;=TODAY(),I37&gt;TODAY()),"In House",IF(H37=TODAY(),"Due In Today","Upcoming")))))),"Check dates")</f>
        <v/>
      </c>
      <c r="L37" s="24" t="n"/>
      <c r="M37" s="24" t="n"/>
      <c r="N37" s="24" t="n"/>
      <c r="O37" s="24" t="n"/>
      <c r="P37" s="24" t="n"/>
      <c r="Q37" s="27">
        <f>IFERROR(IF(A37="","",INDEX('Site Inventory'!$K$2:$K$101,MATCH(F37,'Site Inventory'!$A$2:$A$101,0))),"")</f>
        <v/>
      </c>
      <c r="R37" s="28" t="n"/>
      <c r="S37" s="27">
        <f>IFERROR(IF(A37="","",IF(R37="",Q37,R37)),"")</f>
        <v/>
      </c>
      <c r="T37" s="27">
        <f>IFERROR(IF(A37="","",J37*S37),"")</f>
        <v/>
      </c>
      <c r="U37" s="28" t="n"/>
      <c r="V37" s="27">
        <f>IFERROR(IF(A37="","",Dashboard!$K$4),"")</f>
        <v/>
      </c>
      <c r="W37" s="29">
        <f>IFERROR(IF(A37="","",Dashboard!$K$3),"")</f>
        <v/>
      </c>
      <c r="X37" s="27">
        <f>IFERROR(IF(A37="","",(T37+U37)*W37),"")</f>
        <v/>
      </c>
      <c r="Y37" s="27">
        <f>IFERROR(IF(A37="","",T37+U37+V37+X37),"")</f>
        <v/>
      </c>
      <c r="Z37" s="28" t="n"/>
      <c r="AA37" s="27">
        <f>IFERROR(IF(A37="","",Y37*Dashboard!$K$5),"")</f>
        <v/>
      </c>
      <c r="AB37" s="27">
        <f>IFERROR(IF(A37="","",MAX(0,Y37-Z37)),"")</f>
        <v/>
      </c>
      <c r="AC37" s="24" t="n"/>
      <c r="AD37" s="24" t="n"/>
      <c r="AE37" s="26" t="n"/>
      <c r="AF37" s="30" t="n"/>
      <c r="AG37" s="31">
        <f>IFERROR(IF(A37="","",IF(OR(B37="Canceled",B37="No Show"),"Inactive reservation",IF(F37="","Missing Site ID",IF(OR(H37="",I37=""),"Missing stay dates",IF(I37&lt;=H37,"Fix stay dates",IF(L37&lt;1,"Enter at least one adult",IF(COUNTIF('Site Inventory'!$A$2:$A$101,F37)=0,"Site not found",IF(INDEX('Site Inventory'!$E$2:$E$101,MATCH(F37,'Site Inventory'!$A$2:$A$101,0))&lt;&gt;"Yes","Site is inactive",IF(L37+M37&gt;INDEX('Site Inventory'!$F$2:$F$101,MATCH(F37,'Site Inventory'!$A$2:$A$101,0)),"Guest count exceeds site capacity",IF(AND(O37&gt;0,O37&gt;INDEX('Site Inventory'!$G$2:$G$101,MATCH(F37,'Site Inventory'!$A$2:$A$101,0))),"RV exceeds site length",IF(COUNTIFS($F$2:$F$151,F37,$H$2:$H$151,"&lt;"&amp;I37,$I$2:$I$151,"&gt;"&amp;H37,$A$2:$A$151,"&lt;&gt;"&amp;A37,$B$2:$B$151,"Booked")+COUNTIFS($F$2:$F$151,F37,$H$2:$H$151,"&lt;"&amp;I37,$I$2:$I$151,"&gt;"&amp;H37,$A$2:$A$151,"&lt;&gt;"&amp;A37,$B$2:$B$151,"Checked In")&gt;0,"Overlapping reservation",IF(AND(B37="Booked",Z37&lt;AA37),"Deposit below target",IF(AND(B37="Checked Out",AB37&gt;0),"Balance remains after checkout","OK"))))))))))))),"Review reservation")</f>
        <v/>
      </c>
    </row>
    <row r="38">
      <c r="A38" s="24" t="n"/>
      <c r="B38" s="24" t="n"/>
      <c r="C38" s="24" t="n"/>
      <c r="D38" s="24" t="n"/>
      <c r="E38" s="24" t="n"/>
      <c r="F38" s="24" t="n"/>
      <c r="G38" s="25">
        <f>IFERROR(IF(A38="","",INDEX('Site Inventory'!$C$2:$C$101,MATCH(F38,'Site Inventory'!$A$2:$A$101,0))),"")</f>
        <v/>
      </c>
      <c r="H38" s="26" t="n"/>
      <c r="I38" s="26" t="n"/>
      <c r="J38" s="25">
        <f>IFERROR(IF(A38="","",MAX(0,I38-H38)),"")</f>
        <v/>
      </c>
      <c r="K38" s="25">
        <f>IFERROR(IF(A38="","",IF(OR(B38="Canceled",B38="No Show"),B38,IF(I38&lt;TODAY(),"Past Stay",IF(I38=TODAY(),"Due Out Today",IF(AND(H38&lt;=TODAY(),I38&gt;TODAY()),"In House",IF(H38=TODAY(),"Due In Today","Upcoming")))))),"Check dates")</f>
        <v/>
      </c>
      <c r="L38" s="24" t="n"/>
      <c r="M38" s="24" t="n"/>
      <c r="N38" s="24" t="n"/>
      <c r="O38" s="24" t="n"/>
      <c r="P38" s="24" t="n"/>
      <c r="Q38" s="27">
        <f>IFERROR(IF(A38="","",INDEX('Site Inventory'!$K$2:$K$101,MATCH(F38,'Site Inventory'!$A$2:$A$101,0))),"")</f>
        <v/>
      </c>
      <c r="R38" s="28" t="n"/>
      <c r="S38" s="27">
        <f>IFERROR(IF(A38="","",IF(R38="",Q38,R38)),"")</f>
        <v/>
      </c>
      <c r="T38" s="27">
        <f>IFERROR(IF(A38="","",J38*S38),"")</f>
        <v/>
      </c>
      <c r="U38" s="28" t="n"/>
      <c r="V38" s="27">
        <f>IFERROR(IF(A38="","",Dashboard!$K$4),"")</f>
        <v/>
      </c>
      <c r="W38" s="29">
        <f>IFERROR(IF(A38="","",Dashboard!$K$3),"")</f>
        <v/>
      </c>
      <c r="X38" s="27">
        <f>IFERROR(IF(A38="","",(T38+U38)*W38),"")</f>
        <v/>
      </c>
      <c r="Y38" s="27">
        <f>IFERROR(IF(A38="","",T38+U38+V38+X38),"")</f>
        <v/>
      </c>
      <c r="Z38" s="28" t="n"/>
      <c r="AA38" s="27">
        <f>IFERROR(IF(A38="","",Y38*Dashboard!$K$5),"")</f>
        <v/>
      </c>
      <c r="AB38" s="27">
        <f>IFERROR(IF(A38="","",MAX(0,Y38-Z38)),"")</f>
        <v/>
      </c>
      <c r="AC38" s="24" t="n"/>
      <c r="AD38" s="24" t="n"/>
      <c r="AE38" s="26" t="n"/>
      <c r="AF38" s="30" t="n"/>
      <c r="AG38" s="31">
        <f>IFERROR(IF(A38="","",IF(OR(B38="Canceled",B38="No Show"),"Inactive reservation",IF(F38="","Missing Site ID",IF(OR(H38="",I38=""),"Missing stay dates",IF(I38&lt;=H38,"Fix stay dates",IF(L38&lt;1,"Enter at least one adult",IF(COUNTIF('Site Inventory'!$A$2:$A$101,F38)=0,"Site not found",IF(INDEX('Site Inventory'!$E$2:$E$101,MATCH(F38,'Site Inventory'!$A$2:$A$101,0))&lt;&gt;"Yes","Site is inactive",IF(L38+M38&gt;INDEX('Site Inventory'!$F$2:$F$101,MATCH(F38,'Site Inventory'!$A$2:$A$101,0)),"Guest count exceeds site capacity",IF(AND(O38&gt;0,O38&gt;INDEX('Site Inventory'!$G$2:$G$101,MATCH(F38,'Site Inventory'!$A$2:$A$101,0))),"RV exceeds site length",IF(COUNTIFS($F$2:$F$151,F38,$H$2:$H$151,"&lt;"&amp;I38,$I$2:$I$151,"&gt;"&amp;H38,$A$2:$A$151,"&lt;&gt;"&amp;A38,$B$2:$B$151,"Booked")+COUNTIFS($F$2:$F$151,F38,$H$2:$H$151,"&lt;"&amp;I38,$I$2:$I$151,"&gt;"&amp;H38,$A$2:$A$151,"&lt;&gt;"&amp;A38,$B$2:$B$151,"Checked In")&gt;0,"Overlapping reservation",IF(AND(B38="Booked",Z38&lt;AA38),"Deposit below target",IF(AND(B38="Checked Out",AB38&gt;0),"Balance remains after checkout","OK"))))))))))))),"Review reservation")</f>
        <v/>
      </c>
    </row>
    <row r="39">
      <c r="A39" s="24" t="n"/>
      <c r="B39" s="24" t="n"/>
      <c r="C39" s="24" t="n"/>
      <c r="D39" s="24" t="n"/>
      <c r="E39" s="24" t="n"/>
      <c r="F39" s="24" t="n"/>
      <c r="G39" s="25">
        <f>IFERROR(IF(A39="","",INDEX('Site Inventory'!$C$2:$C$101,MATCH(F39,'Site Inventory'!$A$2:$A$101,0))),"")</f>
        <v/>
      </c>
      <c r="H39" s="26" t="n"/>
      <c r="I39" s="26" t="n"/>
      <c r="J39" s="25">
        <f>IFERROR(IF(A39="","",MAX(0,I39-H39)),"")</f>
        <v/>
      </c>
      <c r="K39" s="25">
        <f>IFERROR(IF(A39="","",IF(OR(B39="Canceled",B39="No Show"),B39,IF(I39&lt;TODAY(),"Past Stay",IF(I39=TODAY(),"Due Out Today",IF(AND(H39&lt;=TODAY(),I39&gt;TODAY()),"In House",IF(H39=TODAY(),"Due In Today","Upcoming")))))),"Check dates")</f>
        <v/>
      </c>
      <c r="L39" s="24" t="n"/>
      <c r="M39" s="24" t="n"/>
      <c r="N39" s="24" t="n"/>
      <c r="O39" s="24" t="n"/>
      <c r="P39" s="24" t="n"/>
      <c r="Q39" s="27">
        <f>IFERROR(IF(A39="","",INDEX('Site Inventory'!$K$2:$K$101,MATCH(F39,'Site Inventory'!$A$2:$A$101,0))),"")</f>
        <v/>
      </c>
      <c r="R39" s="28" t="n"/>
      <c r="S39" s="27">
        <f>IFERROR(IF(A39="","",IF(R39="",Q39,R39)),"")</f>
        <v/>
      </c>
      <c r="T39" s="27">
        <f>IFERROR(IF(A39="","",J39*S39),"")</f>
        <v/>
      </c>
      <c r="U39" s="28" t="n"/>
      <c r="V39" s="27">
        <f>IFERROR(IF(A39="","",Dashboard!$K$4),"")</f>
        <v/>
      </c>
      <c r="W39" s="29">
        <f>IFERROR(IF(A39="","",Dashboard!$K$3),"")</f>
        <v/>
      </c>
      <c r="X39" s="27">
        <f>IFERROR(IF(A39="","",(T39+U39)*W39),"")</f>
        <v/>
      </c>
      <c r="Y39" s="27">
        <f>IFERROR(IF(A39="","",T39+U39+V39+X39),"")</f>
        <v/>
      </c>
      <c r="Z39" s="28" t="n"/>
      <c r="AA39" s="27">
        <f>IFERROR(IF(A39="","",Y39*Dashboard!$K$5),"")</f>
        <v/>
      </c>
      <c r="AB39" s="27">
        <f>IFERROR(IF(A39="","",MAX(0,Y39-Z39)),"")</f>
        <v/>
      </c>
      <c r="AC39" s="24" t="n"/>
      <c r="AD39" s="24" t="n"/>
      <c r="AE39" s="26" t="n"/>
      <c r="AF39" s="30" t="n"/>
      <c r="AG39" s="31">
        <f>IFERROR(IF(A39="","",IF(OR(B39="Canceled",B39="No Show"),"Inactive reservation",IF(F39="","Missing Site ID",IF(OR(H39="",I39=""),"Missing stay dates",IF(I39&lt;=H39,"Fix stay dates",IF(L39&lt;1,"Enter at least one adult",IF(COUNTIF('Site Inventory'!$A$2:$A$101,F39)=0,"Site not found",IF(INDEX('Site Inventory'!$E$2:$E$101,MATCH(F39,'Site Inventory'!$A$2:$A$101,0))&lt;&gt;"Yes","Site is inactive",IF(L39+M39&gt;INDEX('Site Inventory'!$F$2:$F$101,MATCH(F39,'Site Inventory'!$A$2:$A$101,0)),"Guest count exceeds site capacity",IF(AND(O39&gt;0,O39&gt;INDEX('Site Inventory'!$G$2:$G$101,MATCH(F39,'Site Inventory'!$A$2:$A$101,0))),"RV exceeds site length",IF(COUNTIFS($F$2:$F$151,F39,$H$2:$H$151,"&lt;"&amp;I39,$I$2:$I$151,"&gt;"&amp;H39,$A$2:$A$151,"&lt;&gt;"&amp;A39,$B$2:$B$151,"Booked")+COUNTIFS($F$2:$F$151,F39,$H$2:$H$151,"&lt;"&amp;I39,$I$2:$I$151,"&gt;"&amp;H39,$A$2:$A$151,"&lt;&gt;"&amp;A39,$B$2:$B$151,"Checked In")&gt;0,"Overlapping reservation",IF(AND(B39="Booked",Z39&lt;AA39),"Deposit below target",IF(AND(B39="Checked Out",AB39&gt;0),"Balance remains after checkout","OK"))))))))))))),"Review reservation")</f>
        <v/>
      </c>
    </row>
    <row r="40">
      <c r="A40" s="24" t="n"/>
      <c r="B40" s="24" t="n"/>
      <c r="C40" s="24" t="n"/>
      <c r="D40" s="24" t="n"/>
      <c r="E40" s="24" t="n"/>
      <c r="F40" s="24" t="n"/>
      <c r="G40" s="25">
        <f>IFERROR(IF(A40="","",INDEX('Site Inventory'!$C$2:$C$101,MATCH(F40,'Site Inventory'!$A$2:$A$101,0))),"")</f>
        <v/>
      </c>
      <c r="H40" s="26" t="n"/>
      <c r="I40" s="26" t="n"/>
      <c r="J40" s="25">
        <f>IFERROR(IF(A40="","",MAX(0,I40-H40)),"")</f>
        <v/>
      </c>
      <c r="K40" s="25">
        <f>IFERROR(IF(A40="","",IF(OR(B40="Canceled",B40="No Show"),B40,IF(I40&lt;TODAY(),"Past Stay",IF(I40=TODAY(),"Due Out Today",IF(AND(H40&lt;=TODAY(),I40&gt;TODAY()),"In House",IF(H40=TODAY(),"Due In Today","Upcoming")))))),"Check dates")</f>
        <v/>
      </c>
      <c r="L40" s="24" t="n"/>
      <c r="M40" s="24" t="n"/>
      <c r="N40" s="24" t="n"/>
      <c r="O40" s="24" t="n"/>
      <c r="P40" s="24" t="n"/>
      <c r="Q40" s="27">
        <f>IFERROR(IF(A40="","",INDEX('Site Inventory'!$K$2:$K$101,MATCH(F40,'Site Inventory'!$A$2:$A$101,0))),"")</f>
        <v/>
      </c>
      <c r="R40" s="28" t="n"/>
      <c r="S40" s="27">
        <f>IFERROR(IF(A40="","",IF(R40="",Q40,R40)),"")</f>
        <v/>
      </c>
      <c r="T40" s="27">
        <f>IFERROR(IF(A40="","",J40*S40),"")</f>
        <v/>
      </c>
      <c r="U40" s="28" t="n"/>
      <c r="V40" s="27">
        <f>IFERROR(IF(A40="","",Dashboard!$K$4),"")</f>
        <v/>
      </c>
      <c r="W40" s="29">
        <f>IFERROR(IF(A40="","",Dashboard!$K$3),"")</f>
        <v/>
      </c>
      <c r="X40" s="27">
        <f>IFERROR(IF(A40="","",(T40+U40)*W40),"")</f>
        <v/>
      </c>
      <c r="Y40" s="27">
        <f>IFERROR(IF(A40="","",T40+U40+V40+X40),"")</f>
        <v/>
      </c>
      <c r="Z40" s="28" t="n"/>
      <c r="AA40" s="27">
        <f>IFERROR(IF(A40="","",Y40*Dashboard!$K$5),"")</f>
        <v/>
      </c>
      <c r="AB40" s="27">
        <f>IFERROR(IF(A40="","",MAX(0,Y40-Z40)),"")</f>
        <v/>
      </c>
      <c r="AC40" s="24" t="n"/>
      <c r="AD40" s="24" t="n"/>
      <c r="AE40" s="26" t="n"/>
      <c r="AF40" s="30" t="n"/>
      <c r="AG40" s="31">
        <f>IFERROR(IF(A40="","",IF(OR(B40="Canceled",B40="No Show"),"Inactive reservation",IF(F40="","Missing Site ID",IF(OR(H40="",I40=""),"Missing stay dates",IF(I40&lt;=H40,"Fix stay dates",IF(L40&lt;1,"Enter at least one adult",IF(COUNTIF('Site Inventory'!$A$2:$A$101,F40)=0,"Site not found",IF(INDEX('Site Inventory'!$E$2:$E$101,MATCH(F40,'Site Inventory'!$A$2:$A$101,0))&lt;&gt;"Yes","Site is inactive",IF(L40+M40&gt;INDEX('Site Inventory'!$F$2:$F$101,MATCH(F40,'Site Inventory'!$A$2:$A$101,0)),"Guest count exceeds site capacity",IF(AND(O40&gt;0,O40&gt;INDEX('Site Inventory'!$G$2:$G$101,MATCH(F40,'Site Inventory'!$A$2:$A$101,0))),"RV exceeds site length",IF(COUNTIFS($F$2:$F$151,F40,$H$2:$H$151,"&lt;"&amp;I40,$I$2:$I$151,"&gt;"&amp;H40,$A$2:$A$151,"&lt;&gt;"&amp;A40,$B$2:$B$151,"Booked")+COUNTIFS($F$2:$F$151,F40,$H$2:$H$151,"&lt;"&amp;I40,$I$2:$I$151,"&gt;"&amp;H40,$A$2:$A$151,"&lt;&gt;"&amp;A40,$B$2:$B$151,"Checked In")&gt;0,"Overlapping reservation",IF(AND(B40="Booked",Z40&lt;AA40),"Deposit below target",IF(AND(B40="Checked Out",AB40&gt;0),"Balance remains after checkout","OK"))))))))))))),"Review reservation")</f>
        <v/>
      </c>
    </row>
    <row r="41">
      <c r="A41" s="24" t="n"/>
      <c r="B41" s="24" t="n"/>
      <c r="C41" s="24" t="n"/>
      <c r="D41" s="24" t="n"/>
      <c r="E41" s="24" t="n"/>
      <c r="F41" s="24" t="n"/>
      <c r="G41" s="25">
        <f>IFERROR(IF(A41="","",INDEX('Site Inventory'!$C$2:$C$101,MATCH(F41,'Site Inventory'!$A$2:$A$101,0))),"")</f>
        <v/>
      </c>
      <c r="H41" s="26" t="n"/>
      <c r="I41" s="26" t="n"/>
      <c r="J41" s="25">
        <f>IFERROR(IF(A41="","",MAX(0,I41-H41)),"")</f>
        <v/>
      </c>
      <c r="K41" s="25">
        <f>IFERROR(IF(A41="","",IF(OR(B41="Canceled",B41="No Show"),B41,IF(I41&lt;TODAY(),"Past Stay",IF(I41=TODAY(),"Due Out Today",IF(AND(H41&lt;=TODAY(),I41&gt;TODAY()),"In House",IF(H41=TODAY(),"Due In Today","Upcoming")))))),"Check dates")</f>
        <v/>
      </c>
      <c r="L41" s="24" t="n"/>
      <c r="M41" s="24" t="n"/>
      <c r="N41" s="24" t="n"/>
      <c r="O41" s="24" t="n"/>
      <c r="P41" s="24" t="n"/>
      <c r="Q41" s="27">
        <f>IFERROR(IF(A41="","",INDEX('Site Inventory'!$K$2:$K$101,MATCH(F41,'Site Inventory'!$A$2:$A$101,0))),"")</f>
        <v/>
      </c>
      <c r="R41" s="28" t="n"/>
      <c r="S41" s="27">
        <f>IFERROR(IF(A41="","",IF(R41="",Q41,R41)),"")</f>
        <v/>
      </c>
      <c r="T41" s="27">
        <f>IFERROR(IF(A41="","",J41*S41),"")</f>
        <v/>
      </c>
      <c r="U41" s="28" t="n"/>
      <c r="V41" s="27">
        <f>IFERROR(IF(A41="","",Dashboard!$K$4),"")</f>
        <v/>
      </c>
      <c r="W41" s="29">
        <f>IFERROR(IF(A41="","",Dashboard!$K$3),"")</f>
        <v/>
      </c>
      <c r="X41" s="27">
        <f>IFERROR(IF(A41="","",(T41+U41)*W41),"")</f>
        <v/>
      </c>
      <c r="Y41" s="27">
        <f>IFERROR(IF(A41="","",T41+U41+V41+X41),"")</f>
        <v/>
      </c>
      <c r="Z41" s="28" t="n"/>
      <c r="AA41" s="27">
        <f>IFERROR(IF(A41="","",Y41*Dashboard!$K$5),"")</f>
        <v/>
      </c>
      <c r="AB41" s="27">
        <f>IFERROR(IF(A41="","",MAX(0,Y41-Z41)),"")</f>
        <v/>
      </c>
      <c r="AC41" s="24" t="n"/>
      <c r="AD41" s="24" t="n"/>
      <c r="AE41" s="26" t="n"/>
      <c r="AF41" s="30" t="n"/>
      <c r="AG41" s="31">
        <f>IFERROR(IF(A41="","",IF(OR(B41="Canceled",B41="No Show"),"Inactive reservation",IF(F41="","Missing Site ID",IF(OR(H41="",I41=""),"Missing stay dates",IF(I41&lt;=H41,"Fix stay dates",IF(L41&lt;1,"Enter at least one adult",IF(COUNTIF('Site Inventory'!$A$2:$A$101,F41)=0,"Site not found",IF(INDEX('Site Inventory'!$E$2:$E$101,MATCH(F41,'Site Inventory'!$A$2:$A$101,0))&lt;&gt;"Yes","Site is inactive",IF(L41+M41&gt;INDEX('Site Inventory'!$F$2:$F$101,MATCH(F41,'Site Inventory'!$A$2:$A$101,0)),"Guest count exceeds site capacity",IF(AND(O41&gt;0,O41&gt;INDEX('Site Inventory'!$G$2:$G$101,MATCH(F41,'Site Inventory'!$A$2:$A$101,0))),"RV exceeds site length",IF(COUNTIFS($F$2:$F$151,F41,$H$2:$H$151,"&lt;"&amp;I41,$I$2:$I$151,"&gt;"&amp;H41,$A$2:$A$151,"&lt;&gt;"&amp;A41,$B$2:$B$151,"Booked")+COUNTIFS($F$2:$F$151,F41,$H$2:$H$151,"&lt;"&amp;I41,$I$2:$I$151,"&gt;"&amp;H41,$A$2:$A$151,"&lt;&gt;"&amp;A41,$B$2:$B$151,"Checked In")&gt;0,"Overlapping reservation",IF(AND(B41="Booked",Z41&lt;AA41),"Deposit below target",IF(AND(B41="Checked Out",AB41&gt;0),"Balance remains after checkout","OK"))))))))))))),"Review reservation")</f>
        <v/>
      </c>
    </row>
    <row r="42">
      <c r="A42" s="24" t="n"/>
      <c r="B42" s="24" t="n"/>
      <c r="C42" s="24" t="n"/>
      <c r="D42" s="24" t="n"/>
      <c r="E42" s="24" t="n"/>
      <c r="F42" s="24" t="n"/>
      <c r="G42" s="25">
        <f>IFERROR(IF(A42="","",INDEX('Site Inventory'!$C$2:$C$101,MATCH(F42,'Site Inventory'!$A$2:$A$101,0))),"")</f>
        <v/>
      </c>
      <c r="H42" s="26" t="n"/>
      <c r="I42" s="26" t="n"/>
      <c r="J42" s="25">
        <f>IFERROR(IF(A42="","",MAX(0,I42-H42)),"")</f>
        <v/>
      </c>
      <c r="K42" s="25">
        <f>IFERROR(IF(A42="","",IF(OR(B42="Canceled",B42="No Show"),B42,IF(I42&lt;TODAY(),"Past Stay",IF(I42=TODAY(),"Due Out Today",IF(AND(H42&lt;=TODAY(),I42&gt;TODAY()),"In House",IF(H42=TODAY(),"Due In Today","Upcoming")))))),"Check dates")</f>
        <v/>
      </c>
      <c r="L42" s="24" t="n"/>
      <c r="M42" s="24" t="n"/>
      <c r="N42" s="24" t="n"/>
      <c r="O42" s="24" t="n"/>
      <c r="P42" s="24" t="n"/>
      <c r="Q42" s="27">
        <f>IFERROR(IF(A42="","",INDEX('Site Inventory'!$K$2:$K$101,MATCH(F42,'Site Inventory'!$A$2:$A$101,0))),"")</f>
        <v/>
      </c>
      <c r="R42" s="28" t="n"/>
      <c r="S42" s="27">
        <f>IFERROR(IF(A42="","",IF(R42="",Q42,R42)),"")</f>
        <v/>
      </c>
      <c r="T42" s="27">
        <f>IFERROR(IF(A42="","",J42*S42),"")</f>
        <v/>
      </c>
      <c r="U42" s="28" t="n"/>
      <c r="V42" s="27">
        <f>IFERROR(IF(A42="","",Dashboard!$K$4),"")</f>
        <v/>
      </c>
      <c r="W42" s="29">
        <f>IFERROR(IF(A42="","",Dashboard!$K$3),"")</f>
        <v/>
      </c>
      <c r="X42" s="27">
        <f>IFERROR(IF(A42="","",(T42+U42)*W42),"")</f>
        <v/>
      </c>
      <c r="Y42" s="27">
        <f>IFERROR(IF(A42="","",T42+U42+V42+X42),"")</f>
        <v/>
      </c>
      <c r="Z42" s="28" t="n"/>
      <c r="AA42" s="27">
        <f>IFERROR(IF(A42="","",Y42*Dashboard!$K$5),"")</f>
        <v/>
      </c>
      <c r="AB42" s="27">
        <f>IFERROR(IF(A42="","",MAX(0,Y42-Z42)),"")</f>
        <v/>
      </c>
      <c r="AC42" s="24" t="n"/>
      <c r="AD42" s="24" t="n"/>
      <c r="AE42" s="26" t="n"/>
      <c r="AF42" s="30" t="n"/>
      <c r="AG42" s="31">
        <f>IFERROR(IF(A42="","",IF(OR(B42="Canceled",B42="No Show"),"Inactive reservation",IF(F42="","Missing Site ID",IF(OR(H42="",I42=""),"Missing stay dates",IF(I42&lt;=H42,"Fix stay dates",IF(L42&lt;1,"Enter at least one adult",IF(COUNTIF('Site Inventory'!$A$2:$A$101,F42)=0,"Site not found",IF(INDEX('Site Inventory'!$E$2:$E$101,MATCH(F42,'Site Inventory'!$A$2:$A$101,0))&lt;&gt;"Yes","Site is inactive",IF(L42+M42&gt;INDEX('Site Inventory'!$F$2:$F$101,MATCH(F42,'Site Inventory'!$A$2:$A$101,0)),"Guest count exceeds site capacity",IF(AND(O42&gt;0,O42&gt;INDEX('Site Inventory'!$G$2:$G$101,MATCH(F42,'Site Inventory'!$A$2:$A$101,0))),"RV exceeds site length",IF(COUNTIFS($F$2:$F$151,F42,$H$2:$H$151,"&lt;"&amp;I42,$I$2:$I$151,"&gt;"&amp;H42,$A$2:$A$151,"&lt;&gt;"&amp;A42,$B$2:$B$151,"Booked")+COUNTIFS($F$2:$F$151,F42,$H$2:$H$151,"&lt;"&amp;I42,$I$2:$I$151,"&gt;"&amp;H42,$A$2:$A$151,"&lt;&gt;"&amp;A42,$B$2:$B$151,"Checked In")&gt;0,"Overlapping reservation",IF(AND(B42="Booked",Z42&lt;AA42),"Deposit below target",IF(AND(B42="Checked Out",AB42&gt;0),"Balance remains after checkout","OK"))))))))))))),"Review reservation")</f>
        <v/>
      </c>
    </row>
    <row r="43">
      <c r="A43" s="24" t="n"/>
      <c r="B43" s="24" t="n"/>
      <c r="C43" s="24" t="n"/>
      <c r="D43" s="24" t="n"/>
      <c r="E43" s="24" t="n"/>
      <c r="F43" s="24" t="n"/>
      <c r="G43" s="25">
        <f>IFERROR(IF(A43="","",INDEX('Site Inventory'!$C$2:$C$101,MATCH(F43,'Site Inventory'!$A$2:$A$101,0))),"")</f>
        <v/>
      </c>
      <c r="H43" s="26" t="n"/>
      <c r="I43" s="26" t="n"/>
      <c r="J43" s="25">
        <f>IFERROR(IF(A43="","",MAX(0,I43-H43)),"")</f>
        <v/>
      </c>
      <c r="K43" s="25">
        <f>IFERROR(IF(A43="","",IF(OR(B43="Canceled",B43="No Show"),B43,IF(I43&lt;TODAY(),"Past Stay",IF(I43=TODAY(),"Due Out Today",IF(AND(H43&lt;=TODAY(),I43&gt;TODAY()),"In House",IF(H43=TODAY(),"Due In Today","Upcoming")))))),"Check dates")</f>
        <v/>
      </c>
      <c r="L43" s="24" t="n"/>
      <c r="M43" s="24" t="n"/>
      <c r="N43" s="24" t="n"/>
      <c r="O43" s="24" t="n"/>
      <c r="P43" s="24" t="n"/>
      <c r="Q43" s="27">
        <f>IFERROR(IF(A43="","",INDEX('Site Inventory'!$K$2:$K$101,MATCH(F43,'Site Inventory'!$A$2:$A$101,0))),"")</f>
        <v/>
      </c>
      <c r="R43" s="28" t="n"/>
      <c r="S43" s="27">
        <f>IFERROR(IF(A43="","",IF(R43="",Q43,R43)),"")</f>
        <v/>
      </c>
      <c r="T43" s="27">
        <f>IFERROR(IF(A43="","",J43*S43),"")</f>
        <v/>
      </c>
      <c r="U43" s="28" t="n"/>
      <c r="V43" s="27">
        <f>IFERROR(IF(A43="","",Dashboard!$K$4),"")</f>
        <v/>
      </c>
      <c r="W43" s="29">
        <f>IFERROR(IF(A43="","",Dashboard!$K$3),"")</f>
        <v/>
      </c>
      <c r="X43" s="27">
        <f>IFERROR(IF(A43="","",(T43+U43)*W43),"")</f>
        <v/>
      </c>
      <c r="Y43" s="27">
        <f>IFERROR(IF(A43="","",T43+U43+V43+X43),"")</f>
        <v/>
      </c>
      <c r="Z43" s="28" t="n"/>
      <c r="AA43" s="27">
        <f>IFERROR(IF(A43="","",Y43*Dashboard!$K$5),"")</f>
        <v/>
      </c>
      <c r="AB43" s="27">
        <f>IFERROR(IF(A43="","",MAX(0,Y43-Z43)),"")</f>
        <v/>
      </c>
      <c r="AC43" s="24" t="n"/>
      <c r="AD43" s="24" t="n"/>
      <c r="AE43" s="26" t="n"/>
      <c r="AF43" s="30" t="n"/>
      <c r="AG43" s="31">
        <f>IFERROR(IF(A43="","",IF(OR(B43="Canceled",B43="No Show"),"Inactive reservation",IF(F43="","Missing Site ID",IF(OR(H43="",I43=""),"Missing stay dates",IF(I43&lt;=H43,"Fix stay dates",IF(L43&lt;1,"Enter at least one adult",IF(COUNTIF('Site Inventory'!$A$2:$A$101,F43)=0,"Site not found",IF(INDEX('Site Inventory'!$E$2:$E$101,MATCH(F43,'Site Inventory'!$A$2:$A$101,0))&lt;&gt;"Yes","Site is inactive",IF(L43+M43&gt;INDEX('Site Inventory'!$F$2:$F$101,MATCH(F43,'Site Inventory'!$A$2:$A$101,0)),"Guest count exceeds site capacity",IF(AND(O43&gt;0,O43&gt;INDEX('Site Inventory'!$G$2:$G$101,MATCH(F43,'Site Inventory'!$A$2:$A$101,0))),"RV exceeds site length",IF(COUNTIFS($F$2:$F$151,F43,$H$2:$H$151,"&lt;"&amp;I43,$I$2:$I$151,"&gt;"&amp;H43,$A$2:$A$151,"&lt;&gt;"&amp;A43,$B$2:$B$151,"Booked")+COUNTIFS($F$2:$F$151,F43,$H$2:$H$151,"&lt;"&amp;I43,$I$2:$I$151,"&gt;"&amp;H43,$A$2:$A$151,"&lt;&gt;"&amp;A43,$B$2:$B$151,"Checked In")&gt;0,"Overlapping reservation",IF(AND(B43="Booked",Z43&lt;AA43),"Deposit below target",IF(AND(B43="Checked Out",AB43&gt;0),"Balance remains after checkout","OK"))))))))))))),"Review reservation")</f>
        <v/>
      </c>
    </row>
    <row r="44">
      <c r="A44" s="24" t="n"/>
      <c r="B44" s="24" t="n"/>
      <c r="C44" s="24" t="n"/>
      <c r="D44" s="24" t="n"/>
      <c r="E44" s="24" t="n"/>
      <c r="F44" s="24" t="n"/>
      <c r="G44" s="25">
        <f>IFERROR(IF(A44="","",INDEX('Site Inventory'!$C$2:$C$101,MATCH(F44,'Site Inventory'!$A$2:$A$101,0))),"")</f>
        <v/>
      </c>
      <c r="H44" s="26" t="n"/>
      <c r="I44" s="26" t="n"/>
      <c r="J44" s="25">
        <f>IFERROR(IF(A44="","",MAX(0,I44-H44)),"")</f>
        <v/>
      </c>
      <c r="K44" s="25">
        <f>IFERROR(IF(A44="","",IF(OR(B44="Canceled",B44="No Show"),B44,IF(I44&lt;TODAY(),"Past Stay",IF(I44=TODAY(),"Due Out Today",IF(AND(H44&lt;=TODAY(),I44&gt;TODAY()),"In House",IF(H44=TODAY(),"Due In Today","Upcoming")))))),"Check dates")</f>
        <v/>
      </c>
      <c r="L44" s="24" t="n"/>
      <c r="M44" s="24" t="n"/>
      <c r="N44" s="24" t="n"/>
      <c r="O44" s="24" t="n"/>
      <c r="P44" s="24" t="n"/>
      <c r="Q44" s="27">
        <f>IFERROR(IF(A44="","",INDEX('Site Inventory'!$K$2:$K$101,MATCH(F44,'Site Inventory'!$A$2:$A$101,0))),"")</f>
        <v/>
      </c>
      <c r="R44" s="28" t="n"/>
      <c r="S44" s="27">
        <f>IFERROR(IF(A44="","",IF(R44="",Q44,R44)),"")</f>
        <v/>
      </c>
      <c r="T44" s="27">
        <f>IFERROR(IF(A44="","",J44*S44),"")</f>
        <v/>
      </c>
      <c r="U44" s="28" t="n"/>
      <c r="V44" s="27">
        <f>IFERROR(IF(A44="","",Dashboard!$K$4),"")</f>
        <v/>
      </c>
      <c r="W44" s="29">
        <f>IFERROR(IF(A44="","",Dashboard!$K$3),"")</f>
        <v/>
      </c>
      <c r="X44" s="27">
        <f>IFERROR(IF(A44="","",(T44+U44)*W44),"")</f>
        <v/>
      </c>
      <c r="Y44" s="27">
        <f>IFERROR(IF(A44="","",T44+U44+V44+X44),"")</f>
        <v/>
      </c>
      <c r="Z44" s="28" t="n"/>
      <c r="AA44" s="27">
        <f>IFERROR(IF(A44="","",Y44*Dashboard!$K$5),"")</f>
        <v/>
      </c>
      <c r="AB44" s="27">
        <f>IFERROR(IF(A44="","",MAX(0,Y44-Z44)),"")</f>
        <v/>
      </c>
      <c r="AC44" s="24" t="n"/>
      <c r="AD44" s="24" t="n"/>
      <c r="AE44" s="26" t="n"/>
      <c r="AF44" s="30" t="n"/>
      <c r="AG44" s="31">
        <f>IFERROR(IF(A44="","",IF(OR(B44="Canceled",B44="No Show"),"Inactive reservation",IF(F44="","Missing Site ID",IF(OR(H44="",I44=""),"Missing stay dates",IF(I44&lt;=H44,"Fix stay dates",IF(L44&lt;1,"Enter at least one adult",IF(COUNTIF('Site Inventory'!$A$2:$A$101,F44)=0,"Site not found",IF(INDEX('Site Inventory'!$E$2:$E$101,MATCH(F44,'Site Inventory'!$A$2:$A$101,0))&lt;&gt;"Yes","Site is inactive",IF(L44+M44&gt;INDEX('Site Inventory'!$F$2:$F$101,MATCH(F44,'Site Inventory'!$A$2:$A$101,0)),"Guest count exceeds site capacity",IF(AND(O44&gt;0,O44&gt;INDEX('Site Inventory'!$G$2:$G$101,MATCH(F44,'Site Inventory'!$A$2:$A$101,0))),"RV exceeds site length",IF(COUNTIFS($F$2:$F$151,F44,$H$2:$H$151,"&lt;"&amp;I44,$I$2:$I$151,"&gt;"&amp;H44,$A$2:$A$151,"&lt;&gt;"&amp;A44,$B$2:$B$151,"Booked")+COUNTIFS($F$2:$F$151,F44,$H$2:$H$151,"&lt;"&amp;I44,$I$2:$I$151,"&gt;"&amp;H44,$A$2:$A$151,"&lt;&gt;"&amp;A44,$B$2:$B$151,"Checked In")&gt;0,"Overlapping reservation",IF(AND(B44="Booked",Z44&lt;AA44),"Deposit below target",IF(AND(B44="Checked Out",AB44&gt;0),"Balance remains after checkout","OK"))))))))))))),"Review reservation")</f>
        <v/>
      </c>
    </row>
    <row r="45">
      <c r="A45" s="24" t="n"/>
      <c r="B45" s="24" t="n"/>
      <c r="C45" s="24" t="n"/>
      <c r="D45" s="24" t="n"/>
      <c r="E45" s="24" t="n"/>
      <c r="F45" s="24" t="n"/>
      <c r="G45" s="25">
        <f>IFERROR(IF(A45="","",INDEX('Site Inventory'!$C$2:$C$101,MATCH(F45,'Site Inventory'!$A$2:$A$101,0))),"")</f>
        <v/>
      </c>
      <c r="H45" s="26" t="n"/>
      <c r="I45" s="26" t="n"/>
      <c r="J45" s="25">
        <f>IFERROR(IF(A45="","",MAX(0,I45-H45)),"")</f>
        <v/>
      </c>
      <c r="K45" s="25">
        <f>IFERROR(IF(A45="","",IF(OR(B45="Canceled",B45="No Show"),B45,IF(I45&lt;TODAY(),"Past Stay",IF(I45=TODAY(),"Due Out Today",IF(AND(H45&lt;=TODAY(),I45&gt;TODAY()),"In House",IF(H45=TODAY(),"Due In Today","Upcoming")))))),"Check dates")</f>
        <v/>
      </c>
      <c r="L45" s="24" t="n"/>
      <c r="M45" s="24" t="n"/>
      <c r="N45" s="24" t="n"/>
      <c r="O45" s="24" t="n"/>
      <c r="P45" s="24" t="n"/>
      <c r="Q45" s="27">
        <f>IFERROR(IF(A45="","",INDEX('Site Inventory'!$K$2:$K$101,MATCH(F45,'Site Inventory'!$A$2:$A$101,0))),"")</f>
        <v/>
      </c>
      <c r="R45" s="28" t="n"/>
      <c r="S45" s="27">
        <f>IFERROR(IF(A45="","",IF(R45="",Q45,R45)),"")</f>
        <v/>
      </c>
      <c r="T45" s="27">
        <f>IFERROR(IF(A45="","",J45*S45),"")</f>
        <v/>
      </c>
      <c r="U45" s="28" t="n"/>
      <c r="V45" s="27">
        <f>IFERROR(IF(A45="","",Dashboard!$K$4),"")</f>
        <v/>
      </c>
      <c r="W45" s="29">
        <f>IFERROR(IF(A45="","",Dashboard!$K$3),"")</f>
        <v/>
      </c>
      <c r="X45" s="27">
        <f>IFERROR(IF(A45="","",(T45+U45)*W45),"")</f>
        <v/>
      </c>
      <c r="Y45" s="27">
        <f>IFERROR(IF(A45="","",T45+U45+V45+X45),"")</f>
        <v/>
      </c>
      <c r="Z45" s="28" t="n"/>
      <c r="AA45" s="27">
        <f>IFERROR(IF(A45="","",Y45*Dashboard!$K$5),"")</f>
        <v/>
      </c>
      <c r="AB45" s="27">
        <f>IFERROR(IF(A45="","",MAX(0,Y45-Z45)),"")</f>
        <v/>
      </c>
      <c r="AC45" s="24" t="n"/>
      <c r="AD45" s="24" t="n"/>
      <c r="AE45" s="26" t="n"/>
      <c r="AF45" s="30" t="n"/>
      <c r="AG45" s="31">
        <f>IFERROR(IF(A45="","",IF(OR(B45="Canceled",B45="No Show"),"Inactive reservation",IF(F45="","Missing Site ID",IF(OR(H45="",I45=""),"Missing stay dates",IF(I45&lt;=H45,"Fix stay dates",IF(L45&lt;1,"Enter at least one adult",IF(COUNTIF('Site Inventory'!$A$2:$A$101,F45)=0,"Site not found",IF(INDEX('Site Inventory'!$E$2:$E$101,MATCH(F45,'Site Inventory'!$A$2:$A$101,0))&lt;&gt;"Yes","Site is inactive",IF(L45+M45&gt;INDEX('Site Inventory'!$F$2:$F$101,MATCH(F45,'Site Inventory'!$A$2:$A$101,0)),"Guest count exceeds site capacity",IF(AND(O45&gt;0,O45&gt;INDEX('Site Inventory'!$G$2:$G$101,MATCH(F45,'Site Inventory'!$A$2:$A$101,0))),"RV exceeds site length",IF(COUNTIFS($F$2:$F$151,F45,$H$2:$H$151,"&lt;"&amp;I45,$I$2:$I$151,"&gt;"&amp;H45,$A$2:$A$151,"&lt;&gt;"&amp;A45,$B$2:$B$151,"Booked")+COUNTIFS($F$2:$F$151,F45,$H$2:$H$151,"&lt;"&amp;I45,$I$2:$I$151,"&gt;"&amp;H45,$A$2:$A$151,"&lt;&gt;"&amp;A45,$B$2:$B$151,"Checked In")&gt;0,"Overlapping reservation",IF(AND(B45="Booked",Z45&lt;AA45),"Deposit below target",IF(AND(B45="Checked Out",AB45&gt;0),"Balance remains after checkout","OK"))))))))))))),"Review reservation")</f>
        <v/>
      </c>
    </row>
    <row r="46">
      <c r="A46" s="24" t="n"/>
      <c r="B46" s="24" t="n"/>
      <c r="C46" s="24" t="n"/>
      <c r="D46" s="24" t="n"/>
      <c r="E46" s="24" t="n"/>
      <c r="F46" s="24" t="n"/>
      <c r="G46" s="25">
        <f>IFERROR(IF(A46="","",INDEX('Site Inventory'!$C$2:$C$101,MATCH(F46,'Site Inventory'!$A$2:$A$101,0))),"")</f>
        <v/>
      </c>
      <c r="H46" s="26" t="n"/>
      <c r="I46" s="26" t="n"/>
      <c r="J46" s="25">
        <f>IFERROR(IF(A46="","",MAX(0,I46-H46)),"")</f>
        <v/>
      </c>
      <c r="K46" s="25">
        <f>IFERROR(IF(A46="","",IF(OR(B46="Canceled",B46="No Show"),B46,IF(I46&lt;TODAY(),"Past Stay",IF(I46=TODAY(),"Due Out Today",IF(AND(H46&lt;=TODAY(),I46&gt;TODAY()),"In House",IF(H46=TODAY(),"Due In Today","Upcoming")))))),"Check dates")</f>
        <v/>
      </c>
      <c r="L46" s="24" t="n"/>
      <c r="M46" s="24" t="n"/>
      <c r="N46" s="24" t="n"/>
      <c r="O46" s="24" t="n"/>
      <c r="P46" s="24" t="n"/>
      <c r="Q46" s="27">
        <f>IFERROR(IF(A46="","",INDEX('Site Inventory'!$K$2:$K$101,MATCH(F46,'Site Inventory'!$A$2:$A$101,0))),"")</f>
        <v/>
      </c>
      <c r="R46" s="28" t="n"/>
      <c r="S46" s="27">
        <f>IFERROR(IF(A46="","",IF(R46="",Q46,R46)),"")</f>
        <v/>
      </c>
      <c r="T46" s="27">
        <f>IFERROR(IF(A46="","",J46*S46),"")</f>
        <v/>
      </c>
      <c r="U46" s="28" t="n"/>
      <c r="V46" s="27">
        <f>IFERROR(IF(A46="","",Dashboard!$K$4),"")</f>
        <v/>
      </c>
      <c r="W46" s="29">
        <f>IFERROR(IF(A46="","",Dashboard!$K$3),"")</f>
        <v/>
      </c>
      <c r="X46" s="27">
        <f>IFERROR(IF(A46="","",(T46+U46)*W46),"")</f>
        <v/>
      </c>
      <c r="Y46" s="27">
        <f>IFERROR(IF(A46="","",T46+U46+V46+X46),"")</f>
        <v/>
      </c>
      <c r="Z46" s="28" t="n"/>
      <c r="AA46" s="27">
        <f>IFERROR(IF(A46="","",Y46*Dashboard!$K$5),"")</f>
        <v/>
      </c>
      <c r="AB46" s="27">
        <f>IFERROR(IF(A46="","",MAX(0,Y46-Z46)),"")</f>
        <v/>
      </c>
      <c r="AC46" s="24" t="n"/>
      <c r="AD46" s="24" t="n"/>
      <c r="AE46" s="26" t="n"/>
      <c r="AF46" s="30" t="n"/>
      <c r="AG46" s="31">
        <f>IFERROR(IF(A46="","",IF(OR(B46="Canceled",B46="No Show"),"Inactive reservation",IF(F46="","Missing Site ID",IF(OR(H46="",I46=""),"Missing stay dates",IF(I46&lt;=H46,"Fix stay dates",IF(L46&lt;1,"Enter at least one adult",IF(COUNTIF('Site Inventory'!$A$2:$A$101,F46)=0,"Site not found",IF(INDEX('Site Inventory'!$E$2:$E$101,MATCH(F46,'Site Inventory'!$A$2:$A$101,0))&lt;&gt;"Yes","Site is inactive",IF(L46+M46&gt;INDEX('Site Inventory'!$F$2:$F$101,MATCH(F46,'Site Inventory'!$A$2:$A$101,0)),"Guest count exceeds site capacity",IF(AND(O46&gt;0,O46&gt;INDEX('Site Inventory'!$G$2:$G$101,MATCH(F46,'Site Inventory'!$A$2:$A$101,0))),"RV exceeds site length",IF(COUNTIFS($F$2:$F$151,F46,$H$2:$H$151,"&lt;"&amp;I46,$I$2:$I$151,"&gt;"&amp;H46,$A$2:$A$151,"&lt;&gt;"&amp;A46,$B$2:$B$151,"Booked")+COUNTIFS($F$2:$F$151,F46,$H$2:$H$151,"&lt;"&amp;I46,$I$2:$I$151,"&gt;"&amp;H46,$A$2:$A$151,"&lt;&gt;"&amp;A46,$B$2:$B$151,"Checked In")&gt;0,"Overlapping reservation",IF(AND(B46="Booked",Z46&lt;AA46),"Deposit below target",IF(AND(B46="Checked Out",AB46&gt;0),"Balance remains after checkout","OK"))))))))))))),"Review reservation")</f>
        <v/>
      </c>
    </row>
    <row r="47">
      <c r="A47" s="24" t="n"/>
      <c r="B47" s="24" t="n"/>
      <c r="C47" s="24" t="n"/>
      <c r="D47" s="24" t="n"/>
      <c r="E47" s="24" t="n"/>
      <c r="F47" s="24" t="n"/>
      <c r="G47" s="25">
        <f>IFERROR(IF(A47="","",INDEX('Site Inventory'!$C$2:$C$101,MATCH(F47,'Site Inventory'!$A$2:$A$101,0))),"")</f>
        <v/>
      </c>
      <c r="H47" s="26" t="n"/>
      <c r="I47" s="26" t="n"/>
      <c r="J47" s="25">
        <f>IFERROR(IF(A47="","",MAX(0,I47-H47)),"")</f>
        <v/>
      </c>
      <c r="K47" s="25">
        <f>IFERROR(IF(A47="","",IF(OR(B47="Canceled",B47="No Show"),B47,IF(I47&lt;TODAY(),"Past Stay",IF(I47=TODAY(),"Due Out Today",IF(AND(H47&lt;=TODAY(),I47&gt;TODAY()),"In House",IF(H47=TODAY(),"Due In Today","Upcoming")))))),"Check dates")</f>
        <v/>
      </c>
      <c r="L47" s="24" t="n"/>
      <c r="M47" s="24" t="n"/>
      <c r="N47" s="24" t="n"/>
      <c r="O47" s="24" t="n"/>
      <c r="P47" s="24" t="n"/>
      <c r="Q47" s="27">
        <f>IFERROR(IF(A47="","",INDEX('Site Inventory'!$K$2:$K$101,MATCH(F47,'Site Inventory'!$A$2:$A$101,0))),"")</f>
        <v/>
      </c>
      <c r="R47" s="28" t="n"/>
      <c r="S47" s="27">
        <f>IFERROR(IF(A47="","",IF(R47="",Q47,R47)),"")</f>
        <v/>
      </c>
      <c r="T47" s="27">
        <f>IFERROR(IF(A47="","",J47*S47),"")</f>
        <v/>
      </c>
      <c r="U47" s="28" t="n"/>
      <c r="V47" s="27">
        <f>IFERROR(IF(A47="","",Dashboard!$K$4),"")</f>
        <v/>
      </c>
      <c r="W47" s="29">
        <f>IFERROR(IF(A47="","",Dashboard!$K$3),"")</f>
        <v/>
      </c>
      <c r="X47" s="27">
        <f>IFERROR(IF(A47="","",(T47+U47)*W47),"")</f>
        <v/>
      </c>
      <c r="Y47" s="27">
        <f>IFERROR(IF(A47="","",T47+U47+V47+X47),"")</f>
        <v/>
      </c>
      <c r="Z47" s="28" t="n"/>
      <c r="AA47" s="27">
        <f>IFERROR(IF(A47="","",Y47*Dashboard!$K$5),"")</f>
        <v/>
      </c>
      <c r="AB47" s="27">
        <f>IFERROR(IF(A47="","",MAX(0,Y47-Z47)),"")</f>
        <v/>
      </c>
      <c r="AC47" s="24" t="n"/>
      <c r="AD47" s="24" t="n"/>
      <c r="AE47" s="26" t="n"/>
      <c r="AF47" s="30" t="n"/>
      <c r="AG47" s="31">
        <f>IFERROR(IF(A47="","",IF(OR(B47="Canceled",B47="No Show"),"Inactive reservation",IF(F47="","Missing Site ID",IF(OR(H47="",I47=""),"Missing stay dates",IF(I47&lt;=H47,"Fix stay dates",IF(L47&lt;1,"Enter at least one adult",IF(COUNTIF('Site Inventory'!$A$2:$A$101,F47)=0,"Site not found",IF(INDEX('Site Inventory'!$E$2:$E$101,MATCH(F47,'Site Inventory'!$A$2:$A$101,0))&lt;&gt;"Yes","Site is inactive",IF(L47+M47&gt;INDEX('Site Inventory'!$F$2:$F$101,MATCH(F47,'Site Inventory'!$A$2:$A$101,0)),"Guest count exceeds site capacity",IF(AND(O47&gt;0,O47&gt;INDEX('Site Inventory'!$G$2:$G$101,MATCH(F47,'Site Inventory'!$A$2:$A$101,0))),"RV exceeds site length",IF(COUNTIFS($F$2:$F$151,F47,$H$2:$H$151,"&lt;"&amp;I47,$I$2:$I$151,"&gt;"&amp;H47,$A$2:$A$151,"&lt;&gt;"&amp;A47,$B$2:$B$151,"Booked")+COUNTIFS($F$2:$F$151,F47,$H$2:$H$151,"&lt;"&amp;I47,$I$2:$I$151,"&gt;"&amp;H47,$A$2:$A$151,"&lt;&gt;"&amp;A47,$B$2:$B$151,"Checked In")&gt;0,"Overlapping reservation",IF(AND(B47="Booked",Z47&lt;AA47),"Deposit below target",IF(AND(B47="Checked Out",AB47&gt;0),"Balance remains after checkout","OK"))))))))))))),"Review reservation")</f>
        <v/>
      </c>
    </row>
    <row r="48">
      <c r="A48" s="24" t="n"/>
      <c r="B48" s="24" t="n"/>
      <c r="C48" s="24" t="n"/>
      <c r="D48" s="24" t="n"/>
      <c r="E48" s="24" t="n"/>
      <c r="F48" s="24" t="n"/>
      <c r="G48" s="25">
        <f>IFERROR(IF(A48="","",INDEX('Site Inventory'!$C$2:$C$101,MATCH(F48,'Site Inventory'!$A$2:$A$101,0))),"")</f>
        <v/>
      </c>
      <c r="H48" s="26" t="n"/>
      <c r="I48" s="26" t="n"/>
      <c r="J48" s="25">
        <f>IFERROR(IF(A48="","",MAX(0,I48-H48)),"")</f>
        <v/>
      </c>
      <c r="K48" s="25">
        <f>IFERROR(IF(A48="","",IF(OR(B48="Canceled",B48="No Show"),B48,IF(I48&lt;TODAY(),"Past Stay",IF(I48=TODAY(),"Due Out Today",IF(AND(H48&lt;=TODAY(),I48&gt;TODAY()),"In House",IF(H48=TODAY(),"Due In Today","Upcoming")))))),"Check dates")</f>
        <v/>
      </c>
      <c r="L48" s="24" t="n"/>
      <c r="M48" s="24" t="n"/>
      <c r="N48" s="24" t="n"/>
      <c r="O48" s="24" t="n"/>
      <c r="P48" s="24" t="n"/>
      <c r="Q48" s="27">
        <f>IFERROR(IF(A48="","",INDEX('Site Inventory'!$K$2:$K$101,MATCH(F48,'Site Inventory'!$A$2:$A$101,0))),"")</f>
        <v/>
      </c>
      <c r="R48" s="28" t="n"/>
      <c r="S48" s="27">
        <f>IFERROR(IF(A48="","",IF(R48="",Q48,R48)),"")</f>
        <v/>
      </c>
      <c r="T48" s="27">
        <f>IFERROR(IF(A48="","",J48*S48),"")</f>
        <v/>
      </c>
      <c r="U48" s="28" t="n"/>
      <c r="V48" s="27">
        <f>IFERROR(IF(A48="","",Dashboard!$K$4),"")</f>
        <v/>
      </c>
      <c r="W48" s="29">
        <f>IFERROR(IF(A48="","",Dashboard!$K$3),"")</f>
        <v/>
      </c>
      <c r="X48" s="27">
        <f>IFERROR(IF(A48="","",(T48+U48)*W48),"")</f>
        <v/>
      </c>
      <c r="Y48" s="27">
        <f>IFERROR(IF(A48="","",T48+U48+V48+X48),"")</f>
        <v/>
      </c>
      <c r="Z48" s="28" t="n"/>
      <c r="AA48" s="27">
        <f>IFERROR(IF(A48="","",Y48*Dashboard!$K$5),"")</f>
        <v/>
      </c>
      <c r="AB48" s="27">
        <f>IFERROR(IF(A48="","",MAX(0,Y48-Z48)),"")</f>
        <v/>
      </c>
      <c r="AC48" s="24" t="n"/>
      <c r="AD48" s="24" t="n"/>
      <c r="AE48" s="26" t="n"/>
      <c r="AF48" s="30" t="n"/>
      <c r="AG48" s="31">
        <f>IFERROR(IF(A48="","",IF(OR(B48="Canceled",B48="No Show"),"Inactive reservation",IF(F48="","Missing Site ID",IF(OR(H48="",I48=""),"Missing stay dates",IF(I48&lt;=H48,"Fix stay dates",IF(L48&lt;1,"Enter at least one adult",IF(COUNTIF('Site Inventory'!$A$2:$A$101,F48)=0,"Site not found",IF(INDEX('Site Inventory'!$E$2:$E$101,MATCH(F48,'Site Inventory'!$A$2:$A$101,0))&lt;&gt;"Yes","Site is inactive",IF(L48+M48&gt;INDEX('Site Inventory'!$F$2:$F$101,MATCH(F48,'Site Inventory'!$A$2:$A$101,0)),"Guest count exceeds site capacity",IF(AND(O48&gt;0,O48&gt;INDEX('Site Inventory'!$G$2:$G$101,MATCH(F48,'Site Inventory'!$A$2:$A$101,0))),"RV exceeds site length",IF(COUNTIFS($F$2:$F$151,F48,$H$2:$H$151,"&lt;"&amp;I48,$I$2:$I$151,"&gt;"&amp;H48,$A$2:$A$151,"&lt;&gt;"&amp;A48,$B$2:$B$151,"Booked")+COUNTIFS($F$2:$F$151,F48,$H$2:$H$151,"&lt;"&amp;I48,$I$2:$I$151,"&gt;"&amp;H48,$A$2:$A$151,"&lt;&gt;"&amp;A48,$B$2:$B$151,"Checked In")&gt;0,"Overlapping reservation",IF(AND(B48="Booked",Z48&lt;AA48),"Deposit below target",IF(AND(B48="Checked Out",AB48&gt;0),"Balance remains after checkout","OK"))))))))))))),"Review reservation")</f>
        <v/>
      </c>
    </row>
    <row r="49">
      <c r="A49" s="24" t="n"/>
      <c r="B49" s="24" t="n"/>
      <c r="C49" s="24" t="n"/>
      <c r="D49" s="24" t="n"/>
      <c r="E49" s="24" t="n"/>
      <c r="F49" s="24" t="n"/>
      <c r="G49" s="25">
        <f>IFERROR(IF(A49="","",INDEX('Site Inventory'!$C$2:$C$101,MATCH(F49,'Site Inventory'!$A$2:$A$101,0))),"")</f>
        <v/>
      </c>
      <c r="H49" s="26" t="n"/>
      <c r="I49" s="26" t="n"/>
      <c r="J49" s="25">
        <f>IFERROR(IF(A49="","",MAX(0,I49-H49)),"")</f>
        <v/>
      </c>
      <c r="K49" s="25">
        <f>IFERROR(IF(A49="","",IF(OR(B49="Canceled",B49="No Show"),B49,IF(I49&lt;TODAY(),"Past Stay",IF(I49=TODAY(),"Due Out Today",IF(AND(H49&lt;=TODAY(),I49&gt;TODAY()),"In House",IF(H49=TODAY(),"Due In Today","Upcoming")))))),"Check dates")</f>
        <v/>
      </c>
      <c r="L49" s="24" t="n"/>
      <c r="M49" s="24" t="n"/>
      <c r="N49" s="24" t="n"/>
      <c r="O49" s="24" t="n"/>
      <c r="P49" s="24" t="n"/>
      <c r="Q49" s="27">
        <f>IFERROR(IF(A49="","",INDEX('Site Inventory'!$K$2:$K$101,MATCH(F49,'Site Inventory'!$A$2:$A$101,0))),"")</f>
        <v/>
      </c>
      <c r="R49" s="28" t="n"/>
      <c r="S49" s="27">
        <f>IFERROR(IF(A49="","",IF(R49="",Q49,R49)),"")</f>
        <v/>
      </c>
      <c r="T49" s="27">
        <f>IFERROR(IF(A49="","",J49*S49),"")</f>
        <v/>
      </c>
      <c r="U49" s="28" t="n"/>
      <c r="V49" s="27">
        <f>IFERROR(IF(A49="","",Dashboard!$K$4),"")</f>
        <v/>
      </c>
      <c r="W49" s="29">
        <f>IFERROR(IF(A49="","",Dashboard!$K$3),"")</f>
        <v/>
      </c>
      <c r="X49" s="27">
        <f>IFERROR(IF(A49="","",(T49+U49)*W49),"")</f>
        <v/>
      </c>
      <c r="Y49" s="27">
        <f>IFERROR(IF(A49="","",T49+U49+V49+X49),"")</f>
        <v/>
      </c>
      <c r="Z49" s="28" t="n"/>
      <c r="AA49" s="27">
        <f>IFERROR(IF(A49="","",Y49*Dashboard!$K$5),"")</f>
        <v/>
      </c>
      <c r="AB49" s="27">
        <f>IFERROR(IF(A49="","",MAX(0,Y49-Z49)),"")</f>
        <v/>
      </c>
      <c r="AC49" s="24" t="n"/>
      <c r="AD49" s="24" t="n"/>
      <c r="AE49" s="26" t="n"/>
      <c r="AF49" s="30" t="n"/>
      <c r="AG49" s="31">
        <f>IFERROR(IF(A49="","",IF(OR(B49="Canceled",B49="No Show"),"Inactive reservation",IF(F49="","Missing Site ID",IF(OR(H49="",I49=""),"Missing stay dates",IF(I49&lt;=H49,"Fix stay dates",IF(L49&lt;1,"Enter at least one adult",IF(COUNTIF('Site Inventory'!$A$2:$A$101,F49)=0,"Site not found",IF(INDEX('Site Inventory'!$E$2:$E$101,MATCH(F49,'Site Inventory'!$A$2:$A$101,0))&lt;&gt;"Yes","Site is inactive",IF(L49+M49&gt;INDEX('Site Inventory'!$F$2:$F$101,MATCH(F49,'Site Inventory'!$A$2:$A$101,0)),"Guest count exceeds site capacity",IF(AND(O49&gt;0,O49&gt;INDEX('Site Inventory'!$G$2:$G$101,MATCH(F49,'Site Inventory'!$A$2:$A$101,0))),"RV exceeds site length",IF(COUNTIFS($F$2:$F$151,F49,$H$2:$H$151,"&lt;"&amp;I49,$I$2:$I$151,"&gt;"&amp;H49,$A$2:$A$151,"&lt;&gt;"&amp;A49,$B$2:$B$151,"Booked")+COUNTIFS($F$2:$F$151,F49,$H$2:$H$151,"&lt;"&amp;I49,$I$2:$I$151,"&gt;"&amp;H49,$A$2:$A$151,"&lt;&gt;"&amp;A49,$B$2:$B$151,"Checked In")&gt;0,"Overlapping reservation",IF(AND(B49="Booked",Z49&lt;AA49),"Deposit below target",IF(AND(B49="Checked Out",AB49&gt;0),"Balance remains after checkout","OK"))))))))))))),"Review reservation")</f>
        <v/>
      </c>
    </row>
    <row r="50">
      <c r="A50" s="24" t="n"/>
      <c r="B50" s="24" t="n"/>
      <c r="C50" s="24" t="n"/>
      <c r="D50" s="24" t="n"/>
      <c r="E50" s="24" t="n"/>
      <c r="F50" s="24" t="n"/>
      <c r="G50" s="25">
        <f>IFERROR(IF(A50="","",INDEX('Site Inventory'!$C$2:$C$101,MATCH(F50,'Site Inventory'!$A$2:$A$101,0))),"")</f>
        <v/>
      </c>
      <c r="H50" s="26" t="n"/>
      <c r="I50" s="26" t="n"/>
      <c r="J50" s="25">
        <f>IFERROR(IF(A50="","",MAX(0,I50-H50)),"")</f>
        <v/>
      </c>
      <c r="K50" s="25">
        <f>IFERROR(IF(A50="","",IF(OR(B50="Canceled",B50="No Show"),B50,IF(I50&lt;TODAY(),"Past Stay",IF(I50=TODAY(),"Due Out Today",IF(AND(H50&lt;=TODAY(),I50&gt;TODAY()),"In House",IF(H50=TODAY(),"Due In Today","Upcoming")))))),"Check dates")</f>
        <v/>
      </c>
      <c r="L50" s="24" t="n"/>
      <c r="M50" s="24" t="n"/>
      <c r="N50" s="24" t="n"/>
      <c r="O50" s="24" t="n"/>
      <c r="P50" s="24" t="n"/>
      <c r="Q50" s="27">
        <f>IFERROR(IF(A50="","",INDEX('Site Inventory'!$K$2:$K$101,MATCH(F50,'Site Inventory'!$A$2:$A$101,0))),"")</f>
        <v/>
      </c>
      <c r="R50" s="28" t="n"/>
      <c r="S50" s="27">
        <f>IFERROR(IF(A50="","",IF(R50="",Q50,R50)),"")</f>
        <v/>
      </c>
      <c r="T50" s="27">
        <f>IFERROR(IF(A50="","",J50*S50),"")</f>
        <v/>
      </c>
      <c r="U50" s="28" t="n"/>
      <c r="V50" s="27">
        <f>IFERROR(IF(A50="","",Dashboard!$K$4),"")</f>
        <v/>
      </c>
      <c r="W50" s="29">
        <f>IFERROR(IF(A50="","",Dashboard!$K$3),"")</f>
        <v/>
      </c>
      <c r="X50" s="27">
        <f>IFERROR(IF(A50="","",(T50+U50)*W50),"")</f>
        <v/>
      </c>
      <c r="Y50" s="27">
        <f>IFERROR(IF(A50="","",T50+U50+V50+X50),"")</f>
        <v/>
      </c>
      <c r="Z50" s="28" t="n"/>
      <c r="AA50" s="27">
        <f>IFERROR(IF(A50="","",Y50*Dashboard!$K$5),"")</f>
        <v/>
      </c>
      <c r="AB50" s="27">
        <f>IFERROR(IF(A50="","",MAX(0,Y50-Z50)),"")</f>
        <v/>
      </c>
      <c r="AC50" s="24" t="n"/>
      <c r="AD50" s="24" t="n"/>
      <c r="AE50" s="26" t="n"/>
      <c r="AF50" s="30" t="n"/>
      <c r="AG50" s="31">
        <f>IFERROR(IF(A50="","",IF(OR(B50="Canceled",B50="No Show"),"Inactive reservation",IF(F50="","Missing Site ID",IF(OR(H50="",I50=""),"Missing stay dates",IF(I50&lt;=H50,"Fix stay dates",IF(L50&lt;1,"Enter at least one adult",IF(COUNTIF('Site Inventory'!$A$2:$A$101,F50)=0,"Site not found",IF(INDEX('Site Inventory'!$E$2:$E$101,MATCH(F50,'Site Inventory'!$A$2:$A$101,0))&lt;&gt;"Yes","Site is inactive",IF(L50+M50&gt;INDEX('Site Inventory'!$F$2:$F$101,MATCH(F50,'Site Inventory'!$A$2:$A$101,0)),"Guest count exceeds site capacity",IF(AND(O50&gt;0,O50&gt;INDEX('Site Inventory'!$G$2:$G$101,MATCH(F50,'Site Inventory'!$A$2:$A$101,0))),"RV exceeds site length",IF(COUNTIFS($F$2:$F$151,F50,$H$2:$H$151,"&lt;"&amp;I50,$I$2:$I$151,"&gt;"&amp;H50,$A$2:$A$151,"&lt;&gt;"&amp;A50,$B$2:$B$151,"Booked")+COUNTIFS($F$2:$F$151,F50,$H$2:$H$151,"&lt;"&amp;I50,$I$2:$I$151,"&gt;"&amp;H50,$A$2:$A$151,"&lt;&gt;"&amp;A50,$B$2:$B$151,"Checked In")&gt;0,"Overlapping reservation",IF(AND(B50="Booked",Z50&lt;AA50),"Deposit below target",IF(AND(B50="Checked Out",AB50&gt;0),"Balance remains after checkout","OK"))))))))))))),"Review reservation")</f>
        <v/>
      </c>
    </row>
    <row r="51">
      <c r="A51" s="24" t="n"/>
      <c r="B51" s="24" t="n"/>
      <c r="C51" s="24" t="n"/>
      <c r="D51" s="24" t="n"/>
      <c r="E51" s="24" t="n"/>
      <c r="F51" s="24" t="n"/>
      <c r="G51" s="25">
        <f>IFERROR(IF(A51="","",INDEX('Site Inventory'!$C$2:$C$101,MATCH(F51,'Site Inventory'!$A$2:$A$101,0))),"")</f>
        <v/>
      </c>
      <c r="H51" s="26" t="n"/>
      <c r="I51" s="26" t="n"/>
      <c r="J51" s="25">
        <f>IFERROR(IF(A51="","",MAX(0,I51-H51)),"")</f>
        <v/>
      </c>
      <c r="K51" s="25">
        <f>IFERROR(IF(A51="","",IF(OR(B51="Canceled",B51="No Show"),B51,IF(I51&lt;TODAY(),"Past Stay",IF(I51=TODAY(),"Due Out Today",IF(AND(H51&lt;=TODAY(),I51&gt;TODAY()),"In House",IF(H51=TODAY(),"Due In Today","Upcoming")))))),"Check dates")</f>
        <v/>
      </c>
      <c r="L51" s="24" t="n"/>
      <c r="M51" s="24" t="n"/>
      <c r="N51" s="24" t="n"/>
      <c r="O51" s="24" t="n"/>
      <c r="P51" s="24" t="n"/>
      <c r="Q51" s="27">
        <f>IFERROR(IF(A51="","",INDEX('Site Inventory'!$K$2:$K$101,MATCH(F51,'Site Inventory'!$A$2:$A$101,0))),"")</f>
        <v/>
      </c>
      <c r="R51" s="28" t="n"/>
      <c r="S51" s="27">
        <f>IFERROR(IF(A51="","",IF(R51="",Q51,R51)),"")</f>
        <v/>
      </c>
      <c r="T51" s="27">
        <f>IFERROR(IF(A51="","",J51*S51),"")</f>
        <v/>
      </c>
      <c r="U51" s="28" t="n"/>
      <c r="V51" s="27">
        <f>IFERROR(IF(A51="","",Dashboard!$K$4),"")</f>
        <v/>
      </c>
      <c r="W51" s="29">
        <f>IFERROR(IF(A51="","",Dashboard!$K$3),"")</f>
        <v/>
      </c>
      <c r="X51" s="27">
        <f>IFERROR(IF(A51="","",(T51+U51)*W51),"")</f>
        <v/>
      </c>
      <c r="Y51" s="27">
        <f>IFERROR(IF(A51="","",T51+U51+V51+X51),"")</f>
        <v/>
      </c>
      <c r="Z51" s="28" t="n"/>
      <c r="AA51" s="27">
        <f>IFERROR(IF(A51="","",Y51*Dashboard!$K$5),"")</f>
        <v/>
      </c>
      <c r="AB51" s="27">
        <f>IFERROR(IF(A51="","",MAX(0,Y51-Z51)),"")</f>
        <v/>
      </c>
      <c r="AC51" s="24" t="n"/>
      <c r="AD51" s="24" t="n"/>
      <c r="AE51" s="26" t="n"/>
      <c r="AF51" s="30" t="n"/>
      <c r="AG51" s="31">
        <f>IFERROR(IF(A51="","",IF(OR(B51="Canceled",B51="No Show"),"Inactive reservation",IF(F51="","Missing Site ID",IF(OR(H51="",I51=""),"Missing stay dates",IF(I51&lt;=H51,"Fix stay dates",IF(L51&lt;1,"Enter at least one adult",IF(COUNTIF('Site Inventory'!$A$2:$A$101,F51)=0,"Site not found",IF(INDEX('Site Inventory'!$E$2:$E$101,MATCH(F51,'Site Inventory'!$A$2:$A$101,0))&lt;&gt;"Yes","Site is inactive",IF(L51+M51&gt;INDEX('Site Inventory'!$F$2:$F$101,MATCH(F51,'Site Inventory'!$A$2:$A$101,0)),"Guest count exceeds site capacity",IF(AND(O51&gt;0,O51&gt;INDEX('Site Inventory'!$G$2:$G$101,MATCH(F51,'Site Inventory'!$A$2:$A$101,0))),"RV exceeds site length",IF(COUNTIFS($F$2:$F$151,F51,$H$2:$H$151,"&lt;"&amp;I51,$I$2:$I$151,"&gt;"&amp;H51,$A$2:$A$151,"&lt;&gt;"&amp;A51,$B$2:$B$151,"Booked")+COUNTIFS($F$2:$F$151,F51,$H$2:$H$151,"&lt;"&amp;I51,$I$2:$I$151,"&gt;"&amp;H51,$A$2:$A$151,"&lt;&gt;"&amp;A51,$B$2:$B$151,"Checked In")&gt;0,"Overlapping reservation",IF(AND(B51="Booked",Z51&lt;AA51),"Deposit below target",IF(AND(B51="Checked Out",AB51&gt;0),"Balance remains after checkout","OK"))))))))))))),"Review reservation")</f>
        <v/>
      </c>
    </row>
    <row r="52">
      <c r="A52" s="24" t="n"/>
      <c r="B52" s="24" t="n"/>
      <c r="C52" s="24" t="n"/>
      <c r="D52" s="24" t="n"/>
      <c r="E52" s="24" t="n"/>
      <c r="F52" s="24" t="n"/>
      <c r="G52" s="25">
        <f>IFERROR(IF(A52="","",INDEX('Site Inventory'!$C$2:$C$101,MATCH(F52,'Site Inventory'!$A$2:$A$101,0))),"")</f>
        <v/>
      </c>
      <c r="H52" s="26" t="n"/>
      <c r="I52" s="26" t="n"/>
      <c r="J52" s="25">
        <f>IFERROR(IF(A52="","",MAX(0,I52-H52)),"")</f>
        <v/>
      </c>
      <c r="K52" s="25">
        <f>IFERROR(IF(A52="","",IF(OR(B52="Canceled",B52="No Show"),B52,IF(I52&lt;TODAY(),"Past Stay",IF(I52=TODAY(),"Due Out Today",IF(AND(H52&lt;=TODAY(),I52&gt;TODAY()),"In House",IF(H52=TODAY(),"Due In Today","Upcoming")))))),"Check dates")</f>
        <v/>
      </c>
      <c r="L52" s="24" t="n"/>
      <c r="M52" s="24" t="n"/>
      <c r="N52" s="24" t="n"/>
      <c r="O52" s="24" t="n"/>
      <c r="P52" s="24" t="n"/>
      <c r="Q52" s="27">
        <f>IFERROR(IF(A52="","",INDEX('Site Inventory'!$K$2:$K$101,MATCH(F52,'Site Inventory'!$A$2:$A$101,0))),"")</f>
        <v/>
      </c>
      <c r="R52" s="28" t="n"/>
      <c r="S52" s="27">
        <f>IFERROR(IF(A52="","",IF(R52="",Q52,R52)),"")</f>
        <v/>
      </c>
      <c r="T52" s="27">
        <f>IFERROR(IF(A52="","",J52*S52),"")</f>
        <v/>
      </c>
      <c r="U52" s="28" t="n"/>
      <c r="V52" s="27">
        <f>IFERROR(IF(A52="","",Dashboard!$K$4),"")</f>
        <v/>
      </c>
      <c r="W52" s="29">
        <f>IFERROR(IF(A52="","",Dashboard!$K$3),"")</f>
        <v/>
      </c>
      <c r="X52" s="27">
        <f>IFERROR(IF(A52="","",(T52+U52)*W52),"")</f>
        <v/>
      </c>
      <c r="Y52" s="27">
        <f>IFERROR(IF(A52="","",T52+U52+V52+X52),"")</f>
        <v/>
      </c>
      <c r="Z52" s="28" t="n"/>
      <c r="AA52" s="27">
        <f>IFERROR(IF(A52="","",Y52*Dashboard!$K$5),"")</f>
        <v/>
      </c>
      <c r="AB52" s="27">
        <f>IFERROR(IF(A52="","",MAX(0,Y52-Z52)),"")</f>
        <v/>
      </c>
      <c r="AC52" s="24" t="n"/>
      <c r="AD52" s="24" t="n"/>
      <c r="AE52" s="26" t="n"/>
      <c r="AF52" s="30" t="n"/>
      <c r="AG52" s="31">
        <f>IFERROR(IF(A52="","",IF(OR(B52="Canceled",B52="No Show"),"Inactive reservation",IF(F52="","Missing Site ID",IF(OR(H52="",I52=""),"Missing stay dates",IF(I52&lt;=H52,"Fix stay dates",IF(L52&lt;1,"Enter at least one adult",IF(COUNTIF('Site Inventory'!$A$2:$A$101,F52)=0,"Site not found",IF(INDEX('Site Inventory'!$E$2:$E$101,MATCH(F52,'Site Inventory'!$A$2:$A$101,0))&lt;&gt;"Yes","Site is inactive",IF(L52+M52&gt;INDEX('Site Inventory'!$F$2:$F$101,MATCH(F52,'Site Inventory'!$A$2:$A$101,0)),"Guest count exceeds site capacity",IF(AND(O52&gt;0,O52&gt;INDEX('Site Inventory'!$G$2:$G$101,MATCH(F52,'Site Inventory'!$A$2:$A$101,0))),"RV exceeds site length",IF(COUNTIFS($F$2:$F$151,F52,$H$2:$H$151,"&lt;"&amp;I52,$I$2:$I$151,"&gt;"&amp;H52,$A$2:$A$151,"&lt;&gt;"&amp;A52,$B$2:$B$151,"Booked")+COUNTIFS($F$2:$F$151,F52,$H$2:$H$151,"&lt;"&amp;I52,$I$2:$I$151,"&gt;"&amp;H52,$A$2:$A$151,"&lt;&gt;"&amp;A52,$B$2:$B$151,"Checked In")&gt;0,"Overlapping reservation",IF(AND(B52="Booked",Z52&lt;AA52),"Deposit below target",IF(AND(B52="Checked Out",AB52&gt;0),"Balance remains after checkout","OK"))))))))))))),"Review reservation")</f>
        <v/>
      </c>
    </row>
    <row r="53">
      <c r="A53" s="24" t="n"/>
      <c r="B53" s="24" t="n"/>
      <c r="C53" s="24" t="n"/>
      <c r="D53" s="24" t="n"/>
      <c r="E53" s="24" t="n"/>
      <c r="F53" s="24" t="n"/>
      <c r="G53" s="25">
        <f>IFERROR(IF(A53="","",INDEX('Site Inventory'!$C$2:$C$101,MATCH(F53,'Site Inventory'!$A$2:$A$101,0))),"")</f>
        <v/>
      </c>
      <c r="H53" s="26" t="n"/>
      <c r="I53" s="26" t="n"/>
      <c r="J53" s="25">
        <f>IFERROR(IF(A53="","",MAX(0,I53-H53)),"")</f>
        <v/>
      </c>
      <c r="K53" s="25">
        <f>IFERROR(IF(A53="","",IF(OR(B53="Canceled",B53="No Show"),B53,IF(I53&lt;TODAY(),"Past Stay",IF(I53=TODAY(),"Due Out Today",IF(AND(H53&lt;=TODAY(),I53&gt;TODAY()),"In House",IF(H53=TODAY(),"Due In Today","Upcoming")))))),"Check dates")</f>
        <v/>
      </c>
      <c r="L53" s="24" t="n"/>
      <c r="M53" s="24" t="n"/>
      <c r="N53" s="24" t="n"/>
      <c r="O53" s="24" t="n"/>
      <c r="P53" s="24" t="n"/>
      <c r="Q53" s="27">
        <f>IFERROR(IF(A53="","",INDEX('Site Inventory'!$K$2:$K$101,MATCH(F53,'Site Inventory'!$A$2:$A$101,0))),"")</f>
        <v/>
      </c>
      <c r="R53" s="28" t="n"/>
      <c r="S53" s="27">
        <f>IFERROR(IF(A53="","",IF(R53="",Q53,R53)),"")</f>
        <v/>
      </c>
      <c r="T53" s="27">
        <f>IFERROR(IF(A53="","",J53*S53),"")</f>
        <v/>
      </c>
      <c r="U53" s="28" t="n"/>
      <c r="V53" s="27">
        <f>IFERROR(IF(A53="","",Dashboard!$K$4),"")</f>
        <v/>
      </c>
      <c r="W53" s="29">
        <f>IFERROR(IF(A53="","",Dashboard!$K$3),"")</f>
        <v/>
      </c>
      <c r="X53" s="27">
        <f>IFERROR(IF(A53="","",(T53+U53)*W53),"")</f>
        <v/>
      </c>
      <c r="Y53" s="27">
        <f>IFERROR(IF(A53="","",T53+U53+V53+X53),"")</f>
        <v/>
      </c>
      <c r="Z53" s="28" t="n"/>
      <c r="AA53" s="27">
        <f>IFERROR(IF(A53="","",Y53*Dashboard!$K$5),"")</f>
        <v/>
      </c>
      <c r="AB53" s="27">
        <f>IFERROR(IF(A53="","",MAX(0,Y53-Z53)),"")</f>
        <v/>
      </c>
      <c r="AC53" s="24" t="n"/>
      <c r="AD53" s="24" t="n"/>
      <c r="AE53" s="26" t="n"/>
      <c r="AF53" s="30" t="n"/>
      <c r="AG53" s="31">
        <f>IFERROR(IF(A53="","",IF(OR(B53="Canceled",B53="No Show"),"Inactive reservation",IF(F53="","Missing Site ID",IF(OR(H53="",I53=""),"Missing stay dates",IF(I53&lt;=H53,"Fix stay dates",IF(L53&lt;1,"Enter at least one adult",IF(COUNTIF('Site Inventory'!$A$2:$A$101,F53)=0,"Site not found",IF(INDEX('Site Inventory'!$E$2:$E$101,MATCH(F53,'Site Inventory'!$A$2:$A$101,0))&lt;&gt;"Yes","Site is inactive",IF(L53+M53&gt;INDEX('Site Inventory'!$F$2:$F$101,MATCH(F53,'Site Inventory'!$A$2:$A$101,0)),"Guest count exceeds site capacity",IF(AND(O53&gt;0,O53&gt;INDEX('Site Inventory'!$G$2:$G$101,MATCH(F53,'Site Inventory'!$A$2:$A$101,0))),"RV exceeds site length",IF(COUNTIFS($F$2:$F$151,F53,$H$2:$H$151,"&lt;"&amp;I53,$I$2:$I$151,"&gt;"&amp;H53,$A$2:$A$151,"&lt;&gt;"&amp;A53,$B$2:$B$151,"Booked")+COUNTIFS($F$2:$F$151,F53,$H$2:$H$151,"&lt;"&amp;I53,$I$2:$I$151,"&gt;"&amp;H53,$A$2:$A$151,"&lt;&gt;"&amp;A53,$B$2:$B$151,"Checked In")&gt;0,"Overlapping reservation",IF(AND(B53="Booked",Z53&lt;AA53),"Deposit below target",IF(AND(B53="Checked Out",AB53&gt;0),"Balance remains after checkout","OK"))))))))))))),"Review reservation")</f>
        <v/>
      </c>
    </row>
    <row r="54">
      <c r="A54" s="24" t="n"/>
      <c r="B54" s="24" t="n"/>
      <c r="C54" s="24" t="n"/>
      <c r="D54" s="24" t="n"/>
      <c r="E54" s="24" t="n"/>
      <c r="F54" s="24" t="n"/>
      <c r="G54" s="25">
        <f>IFERROR(IF(A54="","",INDEX('Site Inventory'!$C$2:$C$101,MATCH(F54,'Site Inventory'!$A$2:$A$101,0))),"")</f>
        <v/>
      </c>
      <c r="H54" s="26" t="n"/>
      <c r="I54" s="26" t="n"/>
      <c r="J54" s="25">
        <f>IFERROR(IF(A54="","",MAX(0,I54-H54)),"")</f>
        <v/>
      </c>
      <c r="K54" s="25">
        <f>IFERROR(IF(A54="","",IF(OR(B54="Canceled",B54="No Show"),B54,IF(I54&lt;TODAY(),"Past Stay",IF(I54=TODAY(),"Due Out Today",IF(AND(H54&lt;=TODAY(),I54&gt;TODAY()),"In House",IF(H54=TODAY(),"Due In Today","Upcoming")))))),"Check dates")</f>
        <v/>
      </c>
      <c r="L54" s="24" t="n"/>
      <c r="M54" s="24" t="n"/>
      <c r="N54" s="24" t="n"/>
      <c r="O54" s="24" t="n"/>
      <c r="P54" s="24" t="n"/>
      <c r="Q54" s="27">
        <f>IFERROR(IF(A54="","",INDEX('Site Inventory'!$K$2:$K$101,MATCH(F54,'Site Inventory'!$A$2:$A$101,0))),"")</f>
        <v/>
      </c>
      <c r="R54" s="28" t="n"/>
      <c r="S54" s="27">
        <f>IFERROR(IF(A54="","",IF(R54="",Q54,R54)),"")</f>
        <v/>
      </c>
      <c r="T54" s="27">
        <f>IFERROR(IF(A54="","",J54*S54),"")</f>
        <v/>
      </c>
      <c r="U54" s="28" t="n"/>
      <c r="V54" s="27">
        <f>IFERROR(IF(A54="","",Dashboard!$K$4),"")</f>
        <v/>
      </c>
      <c r="W54" s="29">
        <f>IFERROR(IF(A54="","",Dashboard!$K$3),"")</f>
        <v/>
      </c>
      <c r="X54" s="27">
        <f>IFERROR(IF(A54="","",(T54+U54)*W54),"")</f>
        <v/>
      </c>
      <c r="Y54" s="27">
        <f>IFERROR(IF(A54="","",T54+U54+V54+X54),"")</f>
        <v/>
      </c>
      <c r="Z54" s="28" t="n"/>
      <c r="AA54" s="27">
        <f>IFERROR(IF(A54="","",Y54*Dashboard!$K$5),"")</f>
        <v/>
      </c>
      <c r="AB54" s="27">
        <f>IFERROR(IF(A54="","",MAX(0,Y54-Z54)),"")</f>
        <v/>
      </c>
      <c r="AC54" s="24" t="n"/>
      <c r="AD54" s="24" t="n"/>
      <c r="AE54" s="26" t="n"/>
      <c r="AF54" s="30" t="n"/>
      <c r="AG54" s="31">
        <f>IFERROR(IF(A54="","",IF(OR(B54="Canceled",B54="No Show"),"Inactive reservation",IF(F54="","Missing Site ID",IF(OR(H54="",I54=""),"Missing stay dates",IF(I54&lt;=H54,"Fix stay dates",IF(L54&lt;1,"Enter at least one adult",IF(COUNTIF('Site Inventory'!$A$2:$A$101,F54)=0,"Site not found",IF(INDEX('Site Inventory'!$E$2:$E$101,MATCH(F54,'Site Inventory'!$A$2:$A$101,0))&lt;&gt;"Yes","Site is inactive",IF(L54+M54&gt;INDEX('Site Inventory'!$F$2:$F$101,MATCH(F54,'Site Inventory'!$A$2:$A$101,0)),"Guest count exceeds site capacity",IF(AND(O54&gt;0,O54&gt;INDEX('Site Inventory'!$G$2:$G$101,MATCH(F54,'Site Inventory'!$A$2:$A$101,0))),"RV exceeds site length",IF(COUNTIFS($F$2:$F$151,F54,$H$2:$H$151,"&lt;"&amp;I54,$I$2:$I$151,"&gt;"&amp;H54,$A$2:$A$151,"&lt;&gt;"&amp;A54,$B$2:$B$151,"Booked")+COUNTIFS($F$2:$F$151,F54,$H$2:$H$151,"&lt;"&amp;I54,$I$2:$I$151,"&gt;"&amp;H54,$A$2:$A$151,"&lt;&gt;"&amp;A54,$B$2:$B$151,"Checked In")&gt;0,"Overlapping reservation",IF(AND(B54="Booked",Z54&lt;AA54),"Deposit below target",IF(AND(B54="Checked Out",AB54&gt;0),"Balance remains after checkout","OK"))))))))))))),"Review reservation")</f>
        <v/>
      </c>
    </row>
    <row r="55">
      <c r="A55" s="24" t="n"/>
      <c r="B55" s="24" t="n"/>
      <c r="C55" s="24" t="n"/>
      <c r="D55" s="24" t="n"/>
      <c r="E55" s="24" t="n"/>
      <c r="F55" s="24" t="n"/>
      <c r="G55" s="25">
        <f>IFERROR(IF(A55="","",INDEX('Site Inventory'!$C$2:$C$101,MATCH(F55,'Site Inventory'!$A$2:$A$101,0))),"")</f>
        <v/>
      </c>
      <c r="H55" s="26" t="n"/>
      <c r="I55" s="26" t="n"/>
      <c r="J55" s="25">
        <f>IFERROR(IF(A55="","",MAX(0,I55-H55)),"")</f>
        <v/>
      </c>
      <c r="K55" s="25">
        <f>IFERROR(IF(A55="","",IF(OR(B55="Canceled",B55="No Show"),B55,IF(I55&lt;TODAY(),"Past Stay",IF(I55=TODAY(),"Due Out Today",IF(AND(H55&lt;=TODAY(),I55&gt;TODAY()),"In House",IF(H55=TODAY(),"Due In Today","Upcoming")))))),"Check dates")</f>
        <v/>
      </c>
      <c r="L55" s="24" t="n"/>
      <c r="M55" s="24" t="n"/>
      <c r="N55" s="24" t="n"/>
      <c r="O55" s="24" t="n"/>
      <c r="P55" s="24" t="n"/>
      <c r="Q55" s="27">
        <f>IFERROR(IF(A55="","",INDEX('Site Inventory'!$K$2:$K$101,MATCH(F55,'Site Inventory'!$A$2:$A$101,0))),"")</f>
        <v/>
      </c>
      <c r="R55" s="28" t="n"/>
      <c r="S55" s="27">
        <f>IFERROR(IF(A55="","",IF(R55="",Q55,R55)),"")</f>
        <v/>
      </c>
      <c r="T55" s="27">
        <f>IFERROR(IF(A55="","",J55*S55),"")</f>
        <v/>
      </c>
      <c r="U55" s="28" t="n"/>
      <c r="V55" s="27">
        <f>IFERROR(IF(A55="","",Dashboard!$K$4),"")</f>
        <v/>
      </c>
      <c r="W55" s="29">
        <f>IFERROR(IF(A55="","",Dashboard!$K$3),"")</f>
        <v/>
      </c>
      <c r="X55" s="27">
        <f>IFERROR(IF(A55="","",(T55+U55)*W55),"")</f>
        <v/>
      </c>
      <c r="Y55" s="27">
        <f>IFERROR(IF(A55="","",T55+U55+V55+X55),"")</f>
        <v/>
      </c>
      <c r="Z55" s="28" t="n"/>
      <c r="AA55" s="27">
        <f>IFERROR(IF(A55="","",Y55*Dashboard!$K$5),"")</f>
        <v/>
      </c>
      <c r="AB55" s="27">
        <f>IFERROR(IF(A55="","",MAX(0,Y55-Z55)),"")</f>
        <v/>
      </c>
      <c r="AC55" s="24" t="n"/>
      <c r="AD55" s="24" t="n"/>
      <c r="AE55" s="26" t="n"/>
      <c r="AF55" s="30" t="n"/>
      <c r="AG55" s="31">
        <f>IFERROR(IF(A55="","",IF(OR(B55="Canceled",B55="No Show"),"Inactive reservation",IF(F55="","Missing Site ID",IF(OR(H55="",I55=""),"Missing stay dates",IF(I55&lt;=H55,"Fix stay dates",IF(L55&lt;1,"Enter at least one adult",IF(COUNTIF('Site Inventory'!$A$2:$A$101,F55)=0,"Site not found",IF(INDEX('Site Inventory'!$E$2:$E$101,MATCH(F55,'Site Inventory'!$A$2:$A$101,0))&lt;&gt;"Yes","Site is inactive",IF(L55+M55&gt;INDEX('Site Inventory'!$F$2:$F$101,MATCH(F55,'Site Inventory'!$A$2:$A$101,0)),"Guest count exceeds site capacity",IF(AND(O55&gt;0,O55&gt;INDEX('Site Inventory'!$G$2:$G$101,MATCH(F55,'Site Inventory'!$A$2:$A$101,0))),"RV exceeds site length",IF(COUNTIFS($F$2:$F$151,F55,$H$2:$H$151,"&lt;"&amp;I55,$I$2:$I$151,"&gt;"&amp;H55,$A$2:$A$151,"&lt;&gt;"&amp;A55,$B$2:$B$151,"Booked")+COUNTIFS($F$2:$F$151,F55,$H$2:$H$151,"&lt;"&amp;I55,$I$2:$I$151,"&gt;"&amp;H55,$A$2:$A$151,"&lt;&gt;"&amp;A55,$B$2:$B$151,"Checked In")&gt;0,"Overlapping reservation",IF(AND(B55="Booked",Z55&lt;AA55),"Deposit below target",IF(AND(B55="Checked Out",AB55&gt;0),"Balance remains after checkout","OK"))))))))))))),"Review reservation")</f>
        <v/>
      </c>
    </row>
    <row r="56">
      <c r="A56" s="24" t="n"/>
      <c r="B56" s="24" t="n"/>
      <c r="C56" s="24" t="n"/>
      <c r="D56" s="24" t="n"/>
      <c r="E56" s="24" t="n"/>
      <c r="F56" s="24" t="n"/>
      <c r="G56" s="25">
        <f>IFERROR(IF(A56="","",INDEX('Site Inventory'!$C$2:$C$101,MATCH(F56,'Site Inventory'!$A$2:$A$101,0))),"")</f>
        <v/>
      </c>
      <c r="H56" s="26" t="n"/>
      <c r="I56" s="26" t="n"/>
      <c r="J56" s="25">
        <f>IFERROR(IF(A56="","",MAX(0,I56-H56)),"")</f>
        <v/>
      </c>
      <c r="K56" s="25">
        <f>IFERROR(IF(A56="","",IF(OR(B56="Canceled",B56="No Show"),B56,IF(I56&lt;TODAY(),"Past Stay",IF(I56=TODAY(),"Due Out Today",IF(AND(H56&lt;=TODAY(),I56&gt;TODAY()),"In House",IF(H56=TODAY(),"Due In Today","Upcoming")))))),"Check dates")</f>
        <v/>
      </c>
      <c r="L56" s="24" t="n"/>
      <c r="M56" s="24" t="n"/>
      <c r="N56" s="24" t="n"/>
      <c r="O56" s="24" t="n"/>
      <c r="P56" s="24" t="n"/>
      <c r="Q56" s="27">
        <f>IFERROR(IF(A56="","",INDEX('Site Inventory'!$K$2:$K$101,MATCH(F56,'Site Inventory'!$A$2:$A$101,0))),"")</f>
        <v/>
      </c>
      <c r="R56" s="28" t="n"/>
      <c r="S56" s="27">
        <f>IFERROR(IF(A56="","",IF(R56="",Q56,R56)),"")</f>
        <v/>
      </c>
      <c r="T56" s="27">
        <f>IFERROR(IF(A56="","",J56*S56),"")</f>
        <v/>
      </c>
      <c r="U56" s="28" t="n"/>
      <c r="V56" s="27">
        <f>IFERROR(IF(A56="","",Dashboard!$K$4),"")</f>
        <v/>
      </c>
      <c r="W56" s="29">
        <f>IFERROR(IF(A56="","",Dashboard!$K$3),"")</f>
        <v/>
      </c>
      <c r="X56" s="27">
        <f>IFERROR(IF(A56="","",(T56+U56)*W56),"")</f>
        <v/>
      </c>
      <c r="Y56" s="27">
        <f>IFERROR(IF(A56="","",T56+U56+V56+X56),"")</f>
        <v/>
      </c>
      <c r="Z56" s="28" t="n"/>
      <c r="AA56" s="27">
        <f>IFERROR(IF(A56="","",Y56*Dashboard!$K$5),"")</f>
        <v/>
      </c>
      <c r="AB56" s="27">
        <f>IFERROR(IF(A56="","",MAX(0,Y56-Z56)),"")</f>
        <v/>
      </c>
      <c r="AC56" s="24" t="n"/>
      <c r="AD56" s="24" t="n"/>
      <c r="AE56" s="26" t="n"/>
      <c r="AF56" s="30" t="n"/>
      <c r="AG56" s="31">
        <f>IFERROR(IF(A56="","",IF(OR(B56="Canceled",B56="No Show"),"Inactive reservation",IF(F56="","Missing Site ID",IF(OR(H56="",I56=""),"Missing stay dates",IF(I56&lt;=H56,"Fix stay dates",IF(L56&lt;1,"Enter at least one adult",IF(COUNTIF('Site Inventory'!$A$2:$A$101,F56)=0,"Site not found",IF(INDEX('Site Inventory'!$E$2:$E$101,MATCH(F56,'Site Inventory'!$A$2:$A$101,0))&lt;&gt;"Yes","Site is inactive",IF(L56+M56&gt;INDEX('Site Inventory'!$F$2:$F$101,MATCH(F56,'Site Inventory'!$A$2:$A$101,0)),"Guest count exceeds site capacity",IF(AND(O56&gt;0,O56&gt;INDEX('Site Inventory'!$G$2:$G$101,MATCH(F56,'Site Inventory'!$A$2:$A$101,0))),"RV exceeds site length",IF(COUNTIFS($F$2:$F$151,F56,$H$2:$H$151,"&lt;"&amp;I56,$I$2:$I$151,"&gt;"&amp;H56,$A$2:$A$151,"&lt;&gt;"&amp;A56,$B$2:$B$151,"Booked")+COUNTIFS($F$2:$F$151,F56,$H$2:$H$151,"&lt;"&amp;I56,$I$2:$I$151,"&gt;"&amp;H56,$A$2:$A$151,"&lt;&gt;"&amp;A56,$B$2:$B$151,"Checked In")&gt;0,"Overlapping reservation",IF(AND(B56="Booked",Z56&lt;AA56),"Deposit below target",IF(AND(B56="Checked Out",AB56&gt;0),"Balance remains after checkout","OK"))))))))))))),"Review reservation")</f>
        <v/>
      </c>
    </row>
    <row r="57">
      <c r="A57" s="24" t="n"/>
      <c r="B57" s="24" t="n"/>
      <c r="C57" s="24" t="n"/>
      <c r="D57" s="24" t="n"/>
      <c r="E57" s="24" t="n"/>
      <c r="F57" s="24" t="n"/>
      <c r="G57" s="25">
        <f>IFERROR(IF(A57="","",INDEX('Site Inventory'!$C$2:$C$101,MATCH(F57,'Site Inventory'!$A$2:$A$101,0))),"")</f>
        <v/>
      </c>
      <c r="H57" s="26" t="n"/>
      <c r="I57" s="26" t="n"/>
      <c r="J57" s="25">
        <f>IFERROR(IF(A57="","",MAX(0,I57-H57)),"")</f>
        <v/>
      </c>
      <c r="K57" s="25">
        <f>IFERROR(IF(A57="","",IF(OR(B57="Canceled",B57="No Show"),B57,IF(I57&lt;TODAY(),"Past Stay",IF(I57=TODAY(),"Due Out Today",IF(AND(H57&lt;=TODAY(),I57&gt;TODAY()),"In House",IF(H57=TODAY(),"Due In Today","Upcoming")))))),"Check dates")</f>
        <v/>
      </c>
      <c r="L57" s="24" t="n"/>
      <c r="M57" s="24" t="n"/>
      <c r="N57" s="24" t="n"/>
      <c r="O57" s="24" t="n"/>
      <c r="P57" s="24" t="n"/>
      <c r="Q57" s="27">
        <f>IFERROR(IF(A57="","",INDEX('Site Inventory'!$K$2:$K$101,MATCH(F57,'Site Inventory'!$A$2:$A$101,0))),"")</f>
        <v/>
      </c>
      <c r="R57" s="28" t="n"/>
      <c r="S57" s="27">
        <f>IFERROR(IF(A57="","",IF(R57="",Q57,R57)),"")</f>
        <v/>
      </c>
      <c r="T57" s="27">
        <f>IFERROR(IF(A57="","",J57*S57),"")</f>
        <v/>
      </c>
      <c r="U57" s="28" t="n"/>
      <c r="V57" s="27">
        <f>IFERROR(IF(A57="","",Dashboard!$K$4),"")</f>
        <v/>
      </c>
      <c r="W57" s="29">
        <f>IFERROR(IF(A57="","",Dashboard!$K$3),"")</f>
        <v/>
      </c>
      <c r="X57" s="27">
        <f>IFERROR(IF(A57="","",(T57+U57)*W57),"")</f>
        <v/>
      </c>
      <c r="Y57" s="27">
        <f>IFERROR(IF(A57="","",T57+U57+V57+X57),"")</f>
        <v/>
      </c>
      <c r="Z57" s="28" t="n"/>
      <c r="AA57" s="27">
        <f>IFERROR(IF(A57="","",Y57*Dashboard!$K$5),"")</f>
        <v/>
      </c>
      <c r="AB57" s="27">
        <f>IFERROR(IF(A57="","",MAX(0,Y57-Z57)),"")</f>
        <v/>
      </c>
      <c r="AC57" s="24" t="n"/>
      <c r="AD57" s="24" t="n"/>
      <c r="AE57" s="26" t="n"/>
      <c r="AF57" s="30" t="n"/>
      <c r="AG57" s="31">
        <f>IFERROR(IF(A57="","",IF(OR(B57="Canceled",B57="No Show"),"Inactive reservation",IF(F57="","Missing Site ID",IF(OR(H57="",I57=""),"Missing stay dates",IF(I57&lt;=H57,"Fix stay dates",IF(L57&lt;1,"Enter at least one adult",IF(COUNTIF('Site Inventory'!$A$2:$A$101,F57)=0,"Site not found",IF(INDEX('Site Inventory'!$E$2:$E$101,MATCH(F57,'Site Inventory'!$A$2:$A$101,0))&lt;&gt;"Yes","Site is inactive",IF(L57+M57&gt;INDEX('Site Inventory'!$F$2:$F$101,MATCH(F57,'Site Inventory'!$A$2:$A$101,0)),"Guest count exceeds site capacity",IF(AND(O57&gt;0,O57&gt;INDEX('Site Inventory'!$G$2:$G$101,MATCH(F57,'Site Inventory'!$A$2:$A$101,0))),"RV exceeds site length",IF(COUNTIFS($F$2:$F$151,F57,$H$2:$H$151,"&lt;"&amp;I57,$I$2:$I$151,"&gt;"&amp;H57,$A$2:$A$151,"&lt;&gt;"&amp;A57,$B$2:$B$151,"Booked")+COUNTIFS($F$2:$F$151,F57,$H$2:$H$151,"&lt;"&amp;I57,$I$2:$I$151,"&gt;"&amp;H57,$A$2:$A$151,"&lt;&gt;"&amp;A57,$B$2:$B$151,"Checked In")&gt;0,"Overlapping reservation",IF(AND(B57="Booked",Z57&lt;AA57),"Deposit below target",IF(AND(B57="Checked Out",AB57&gt;0),"Balance remains after checkout","OK"))))))))))))),"Review reservation")</f>
        <v/>
      </c>
    </row>
    <row r="58">
      <c r="A58" s="24" t="n"/>
      <c r="B58" s="24" t="n"/>
      <c r="C58" s="24" t="n"/>
      <c r="D58" s="24" t="n"/>
      <c r="E58" s="24" t="n"/>
      <c r="F58" s="24" t="n"/>
      <c r="G58" s="25">
        <f>IFERROR(IF(A58="","",INDEX('Site Inventory'!$C$2:$C$101,MATCH(F58,'Site Inventory'!$A$2:$A$101,0))),"")</f>
        <v/>
      </c>
      <c r="H58" s="26" t="n"/>
      <c r="I58" s="26" t="n"/>
      <c r="J58" s="25">
        <f>IFERROR(IF(A58="","",MAX(0,I58-H58)),"")</f>
        <v/>
      </c>
      <c r="K58" s="25">
        <f>IFERROR(IF(A58="","",IF(OR(B58="Canceled",B58="No Show"),B58,IF(I58&lt;TODAY(),"Past Stay",IF(I58=TODAY(),"Due Out Today",IF(AND(H58&lt;=TODAY(),I58&gt;TODAY()),"In House",IF(H58=TODAY(),"Due In Today","Upcoming")))))),"Check dates")</f>
        <v/>
      </c>
      <c r="L58" s="24" t="n"/>
      <c r="M58" s="24" t="n"/>
      <c r="N58" s="24" t="n"/>
      <c r="O58" s="24" t="n"/>
      <c r="P58" s="24" t="n"/>
      <c r="Q58" s="27">
        <f>IFERROR(IF(A58="","",INDEX('Site Inventory'!$K$2:$K$101,MATCH(F58,'Site Inventory'!$A$2:$A$101,0))),"")</f>
        <v/>
      </c>
      <c r="R58" s="28" t="n"/>
      <c r="S58" s="27">
        <f>IFERROR(IF(A58="","",IF(R58="",Q58,R58)),"")</f>
        <v/>
      </c>
      <c r="T58" s="27">
        <f>IFERROR(IF(A58="","",J58*S58),"")</f>
        <v/>
      </c>
      <c r="U58" s="28" t="n"/>
      <c r="V58" s="27">
        <f>IFERROR(IF(A58="","",Dashboard!$K$4),"")</f>
        <v/>
      </c>
      <c r="W58" s="29">
        <f>IFERROR(IF(A58="","",Dashboard!$K$3),"")</f>
        <v/>
      </c>
      <c r="X58" s="27">
        <f>IFERROR(IF(A58="","",(T58+U58)*W58),"")</f>
        <v/>
      </c>
      <c r="Y58" s="27">
        <f>IFERROR(IF(A58="","",T58+U58+V58+X58),"")</f>
        <v/>
      </c>
      <c r="Z58" s="28" t="n"/>
      <c r="AA58" s="27">
        <f>IFERROR(IF(A58="","",Y58*Dashboard!$K$5),"")</f>
        <v/>
      </c>
      <c r="AB58" s="27">
        <f>IFERROR(IF(A58="","",MAX(0,Y58-Z58)),"")</f>
        <v/>
      </c>
      <c r="AC58" s="24" t="n"/>
      <c r="AD58" s="24" t="n"/>
      <c r="AE58" s="26" t="n"/>
      <c r="AF58" s="30" t="n"/>
      <c r="AG58" s="31">
        <f>IFERROR(IF(A58="","",IF(OR(B58="Canceled",B58="No Show"),"Inactive reservation",IF(F58="","Missing Site ID",IF(OR(H58="",I58=""),"Missing stay dates",IF(I58&lt;=H58,"Fix stay dates",IF(L58&lt;1,"Enter at least one adult",IF(COUNTIF('Site Inventory'!$A$2:$A$101,F58)=0,"Site not found",IF(INDEX('Site Inventory'!$E$2:$E$101,MATCH(F58,'Site Inventory'!$A$2:$A$101,0))&lt;&gt;"Yes","Site is inactive",IF(L58+M58&gt;INDEX('Site Inventory'!$F$2:$F$101,MATCH(F58,'Site Inventory'!$A$2:$A$101,0)),"Guest count exceeds site capacity",IF(AND(O58&gt;0,O58&gt;INDEX('Site Inventory'!$G$2:$G$101,MATCH(F58,'Site Inventory'!$A$2:$A$101,0))),"RV exceeds site length",IF(COUNTIFS($F$2:$F$151,F58,$H$2:$H$151,"&lt;"&amp;I58,$I$2:$I$151,"&gt;"&amp;H58,$A$2:$A$151,"&lt;&gt;"&amp;A58,$B$2:$B$151,"Booked")+COUNTIFS($F$2:$F$151,F58,$H$2:$H$151,"&lt;"&amp;I58,$I$2:$I$151,"&gt;"&amp;H58,$A$2:$A$151,"&lt;&gt;"&amp;A58,$B$2:$B$151,"Checked In")&gt;0,"Overlapping reservation",IF(AND(B58="Booked",Z58&lt;AA58),"Deposit below target",IF(AND(B58="Checked Out",AB58&gt;0),"Balance remains after checkout","OK"))))))))))))),"Review reservation")</f>
        <v/>
      </c>
    </row>
    <row r="59">
      <c r="A59" s="24" t="n"/>
      <c r="B59" s="24" t="n"/>
      <c r="C59" s="24" t="n"/>
      <c r="D59" s="24" t="n"/>
      <c r="E59" s="24" t="n"/>
      <c r="F59" s="24" t="n"/>
      <c r="G59" s="25">
        <f>IFERROR(IF(A59="","",INDEX('Site Inventory'!$C$2:$C$101,MATCH(F59,'Site Inventory'!$A$2:$A$101,0))),"")</f>
        <v/>
      </c>
      <c r="H59" s="26" t="n"/>
      <c r="I59" s="26" t="n"/>
      <c r="J59" s="25">
        <f>IFERROR(IF(A59="","",MAX(0,I59-H59)),"")</f>
        <v/>
      </c>
      <c r="K59" s="25">
        <f>IFERROR(IF(A59="","",IF(OR(B59="Canceled",B59="No Show"),B59,IF(I59&lt;TODAY(),"Past Stay",IF(I59=TODAY(),"Due Out Today",IF(AND(H59&lt;=TODAY(),I59&gt;TODAY()),"In House",IF(H59=TODAY(),"Due In Today","Upcoming")))))),"Check dates")</f>
        <v/>
      </c>
      <c r="L59" s="24" t="n"/>
      <c r="M59" s="24" t="n"/>
      <c r="N59" s="24" t="n"/>
      <c r="O59" s="24" t="n"/>
      <c r="P59" s="24" t="n"/>
      <c r="Q59" s="27">
        <f>IFERROR(IF(A59="","",INDEX('Site Inventory'!$K$2:$K$101,MATCH(F59,'Site Inventory'!$A$2:$A$101,0))),"")</f>
        <v/>
      </c>
      <c r="R59" s="28" t="n"/>
      <c r="S59" s="27">
        <f>IFERROR(IF(A59="","",IF(R59="",Q59,R59)),"")</f>
        <v/>
      </c>
      <c r="T59" s="27">
        <f>IFERROR(IF(A59="","",J59*S59),"")</f>
        <v/>
      </c>
      <c r="U59" s="28" t="n"/>
      <c r="V59" s="27">
        <f>IFERROR(IF(A59="","",Dashboard!$K$4),"")</f>
        <v/>
      </c>
      <c r="W59" s="29">
        <f>IFERROR(IF(A59="","",Dashboard!$K$3),"")</f>
        <v/>
      </c>
      <c r="X59" s="27">
        <f>IFERROR(IF(A59="","",(T59+U59)*W59),"")</f>
        <v/>
      </c>
      <c r="Y59" s="27">
        <f>IFERROR(IF(A59="","",T59+U59+V59+X59),"")</f>
        <v/>
      </c>
      <c r="Z59" s="28" t="n"/>
      <c r="AA59" s="27">
        <f>IFERROR(IF(A59="","",Y59*Dashboard!$K$5),"")</f>
        <v/>
      </c>
      <c r="AB59" s="27">
        <f>IFERROR(IF(A59="","",MAX(0,Y59-Z59)),"")</f>
        <v/>
      </c>
      <c r="AC59" s="24" t="n"/>
      <c r="AD59" s="24" t="n"/>
      <c r="AE59" s="26" t="n"/>
      <c r="AF59" s="30" t="n"/>
      <c r="AG59" s="31">
        <f>IFERROR(IF(A59="","",IF(OR(B59="Canceled",B59="No Show"),"Inactive reservation",IF(F59="","Missing Site ID",IF(OR(H59="",I59=""),"Missing stay dates",IF(I59&lt;=H59,"Fix stay dates",IF(L59&lt;1,"Enter at least one adult",IF(COUNTIF('Site Inventory'!$A$2:$A$101,F59)=0,"Site not found",IF(INDEX('Site Inventory'!$E$2:$E$101,MATCH(F59,'Site Inventory'!$A$2:$A$101,0))&lt;&gt;"Yes","Site is inactive",IF(L59+M59&gt;INDEX('Site Inventory'!$F$2:$F$101,MATCH(F59,'Site Inventory'!$A$2:$A$101,0)),"Guest count exceeds site capacity",IF(AND(O59&gt;0,O59&gt;INDEX('Site Inventory'!$G$2:$G$101,MATCH(F59,'Site Inventory'!$A$2:$A$101,0))),"RV exceeds site length",IF(COUNTIFS($F$2:$F$151,F59,$H$2:$H$151,"&lt;"&amp;I59,$I$2:$I$151,"&gt;"&amp;H59,$A$2:$A$151,"&lt;&gt;"&amp;A59,$B$2:$B$151,"Booked")+COUNTIFS($F$2:$F$151,F59,$H$2:$H$151,"&lt;"&amp;I59,$I$2:$I$151,"&gt;"&amp;H59,$A$2:$A$151,"&lt;&gt;"&amp;A59,$B$2:$B$151,"Checked In")&gt;0,"Overlapping reservation",IF(AND(B59="Booked",Z59&lt;AA59),"Deposit below target",IF(AND(B59="Checked Out",AB59&gt;0),"Balance remains after checkout","OK"))))))))))))),"Review reservation")</f>
        <v/>
      </c>
    </row>
    <row r="60">
      <c r="A60" s="24" t="n"/>
      <c r="B60" s="24" t="n"/>
      <c r="C60" s="24" t="n"/>
      <c r="D60" s="24" t="n"/>
      <c r="E60" s="24" t="n"/>
      <c r="F60" s="24" t="n"/>
      <c r="G60" s="25">
        <f>IFERROR(IF(A60="","",INDEX('Site Inventory'!$C$2:$C$101,MATCH(F60,'Site Inventory'!$A$2:$A$101,0))),"")</f>
        <v/>
      </c>
      <c r="H60" s="26" t="n"/>
      <c r="I60" s="26" t="n"/>
      <c r="J60" s="25">
        <f>IFERROR(IF(A60="","",MAX(0,I60-H60)),"")</f>
        <v/>
      </c>
      <c r="K60" s="25">
        <f>IFERROR(IF(A60="","",IF(OR(B60="Canceled",B60="No Show"),B60,IF(I60&lt;TODAY(),"Past Stay",IF(I60=TODAY(),"Due Out Today",IF(AND(H60&lt;=TODAY(),I60&gt;TODAY()),"In House",IF(H60=TODAY(),"Due In Today","Upcoming")))))),"Check dates")</f>
        <v/>
      </c>
      <c r="L60" s="24" t="n"/>
      <c r="M60" s="24" t="n"/>
      <c r="N60" s="24" t="n"/>
      <c r="O60" s="24" t="n"/>
      <c r="P60" s="24" t="n"/>
      <c r="Q60" s="27">
        <f>IFERROR(IF(A60="","",INDEX('Site Inventory'!$K$2:$K$101,MATCH(F60,'Site Inventory'!$A$2:$A$101,0))),"")</f>
        <v/>
      </c>
      <c r="R60" s="28" t="n"/>
      <c r="S60" s="27">
        <f>IFERROR(IF(A60="","",IF(R60="",Q60,R60)),"")</f>
        <v/>
      </c>
      <c r="T60" s="27">
        <f>IFERROR(IF(A60="","",J60*S60),"")</f>
        <v/>
      </c>
      <c r="U60" s="28" t="n"/>
      <c r="V60" s="27">
        <f>IFERROR(IF(A60="","",Dashboard!$K$4),"")</f>
        <v/>
      </c>
      <c r="W60" s="29">
        <f>IFERROR(IF(A60="","",Dashboard!$K$3),"")</f>
        <v/>
      </c>
      <c r="X60" s="27">
        <f>IFERROR(IF(A60="","",(T60+U60)*W60),"")</f>
        <v/>
      </c>
      <c r="Y60" s="27">
        <f>IFERROR(IF(A60="","",T60+U60+V60+X60),"")</f>
        <v/>
      </c>
      <c r="Z60" s="28" t="n"/>
      <c r="AA60" s="27">
        <f>IFERROR(IF(A60="","",Y60*Dashboard!$K$5),"")</f>
        <v/>
      </c>
      <c r="AB60" s="27">
        <f>IFERROR(IF(A60="","",MAX(0,Y60-Z60)),"")</f>
        <v/>
      </c>
      <c r="AC60" s="24" t="n"/>
      <c r="AD60" s="24" t="n"/>
      <c r="AE60" s="26" t="n"/>
      <c r="AF60" s="30" t="n"/>
      <c r="AG60" s="31">
        <f>IFERROR(IF(A60="","",IF(OR(B60="Canceled",B60="No Show"),"Inactive reservation",IF(F60="","Missing Site ID",IF(OR(H60="",I60=""),"Missing stay dates",IF(I60&lt;=H60,"Fix stay dates",IF(L60&lt;1,"Enter at least one adult",IF(COUNTIF('Site Inventory'!$A$2:$A$101,F60)=0,"Site not found",IF(INDEX('Site Inventory'!$E$2:$E$101,MATCH(F60,'Site Inventory'!$A$2:$A$101,0))&lt;&gt;"Yes","Site is inactive",IF(L60+M60&gt;INDEX('Site Inventory'!$F$2:$F$101,MATCH(F60,'Site Inventory'!$A$2:$A$101,0)),"Guest count exceeds site capacity",IF(AND(O60&gt;0,O60&gt;INDEX('Site Inventory'!$G$2:$G$101,MATCH(F60,'Site Inventory'!$A$2:$A$101,0))),"RV exceeds site length",IF(COUNTIFS($F$2:$F$151,F60,$H$2:$H$151,"&lt;"&amp;I60,$I$2:$I$151,"&gt;"&amp;H60,$A$2:$A$151,"&lt;&gt;"&amp;A60,$B$2:$B$151,"Booked")+COUNTIFS($F$2:$F$151,F60,$H$2:$H$151,"&lt;"&amp;I60,$I$2:$I$151,"&gt;"&amp;H60,$A$2:$A$151,"&lt;&gt;"&amp;A60,$B$2:$B$151,"Checked In")&gt;0,"Overlapping reservation",IF(AND(B60="Booked",Z60&lt;AA60),"Deposit below target",IF(AND(B60="Checked Out",AB60&gt;0),"Balance remains after checkout","OK"))))))))))))),"Review reservation")</f>
        <v/>
      </c>
    </row>
    <row r="61">
      <c r="A61" s="24" t="n"/>
      <c r="B61" s="24" t="n"/>
      <c r="C61" s="24" t="n"/>
      <c r="D61" s="24" t="n"/>
      <c r="E61" s="24" t="n"/>
      <c r="F61" s="24" t="n"/>
      <c r="G61" s="25">
        <f>IFERROR(IF(A61="","",INDEX('Site Inventory'!$C$2:$C$101,MATCH(F61,'Site Inventory'!$A$2:$A$101,0))),"")</f>
        <v/>
      </c>
      <c r="H61" s="26" t="n"/>
      <c r="I61" s="26" t="n"/>
      <c r="J61" s="25">
        <f>IFERROR(IF(A61="","",MAX(0,I61-H61)),"")</f>
        <v/>
      </c>
      <c r="K61" s="25">
        <f>IFERROR(IF(A61="","",IF(OR(B61="Canceled",B61="No Show"),B61,IF(I61&lt;TODAY(),"Past Stay",IF(I61=TODAY(),"Due Out Today",IF(AND(H61&lt;=TODAY(),I61&gt;TODAY()),"In House",IF(H61=TODAY(),"Due In Today","Upcoming")))))),"Check dates")</f>
        <v/>
      </c>
      <c r="L61" s="24" t="n"/>
      <c r="M61" s="24" t="n"/>
      <c r="N61" s="24" t="n"/>
      <c r="O61" s="24" t="n"/>
      <c r="P61" s="24" t="n"/>
      <c r="Q61" s="27">
        <f>IFERROR(IF(A61="","",INDEX('Site Inventory'!$K$2:$K$101,MATCH(F61,'Site Inventory'!$A$2:$A$101,0))),"")</f>
        <v/>
      </c>
      <c r="R61" s="28" t="n"/>
      <c r="S61" s="27">
        <f>IFERROR(IF(A61="","",IF(R61="",Q61,R61)),"")</f>
        <v/>
      </c>
      <c r="T61" s="27">
        <f>IFERROR(IF(A61="","",J61*S61),"")</f>
        <v/>
      </c>
      <c r="U61" s="28" t="n"/>
      <c r="V61" s="27">
        <f>IFERROR(IF(A61="","",Dashboard!$K$4),"")</f>
        <v/>
      </c>
      <c r="W61" s="29">
        <f>IFERROR(IF(A61="","",Dashboard!$K$3),"")</f>
        <v/>
      </c>
      <c r="X61" s="27">
        <f>IFERROR(IF(A61="","",(T61+U61)*W61),"")</f>
        <v/>
      </c>
      <c r="Y61" s="27">
        <f>IFERROR(IF(A61="","",T61+U61+V61+X61),"")</f>
        <v/>
      </c>
      <c r="Z61" s="28" t="n"/>
      <c r="AA61" s="27">
        <f>IFERROR(IF(A61="","",Y61*Dashboard!$K$5),"")</f>
        <v/>
      </c>
      <c r="AB61" s="27">
        <f>IFERROR(IF(A61="","",MAX(0,Y61-Z61)),"")</f>
        <v/>
      </c>
      <c r="AC61" s="24" t="n"/>
      <c r="AD61" s="24" t="n"/>
      <c r="AE61" s="26" t="n"/>
      <c r="AF61" s="30" t="n"/>
      <c r="AG61" s="31">
        <f>IFERROR(IF(A61="","",IF(OR(B61="Canceled",B61="No Show"),"Inactive reservation",IF(F61="","Missing Site ID",IF(OR(H61="",I61=""),"Missing stay dates",IF(I61&lt;=H61,"Fix stay dates",IF(L61&lt;1,"Enter at least one adult",IF(COUNTIF('Site Inventory'!$A$2:$A$101,F61)=0,"Site not found",IF(INDEX('Site Inventory'!$E$2:$E$101,MATCH(F61,'Site Inventory'!$A$2:$A$101,0))&lt;&gt;"Yes","Site is inactive",IF(L61+M61&gt;INDEX('Site Inventory'!$F$2:$F$101,MATCH(F61,'Site Inventory'!$A$2:$A$101,0)),"Guest count exceeds site capacity",IF(AND(O61&gt;0,O61&gt;INDEX('Site Inventory'!$G$2:$G$101,MATCH(F61,'Site Inventory'!$A$2:$A$101,0))),"RV exceeds site length",IF(COUNTIFS($F$2:$F$151,F61,$H$2:$H$151,"&lt;"&amp;I61,$I$2:$I$151,"&gt;"&amp;H61,$A$2:$A$151,"&lt;&gt;"&amp;A61,$B$2:$B$151,"Booked")+COUNTIFS($F$2:$F$151,F61,$H$2:$H$151,"&lt;"&amp;I61,$I$2:$I$151,"&gt;"&amp;H61,$A$2:$A$151,"&lt;&gt;"&amp;A61,$B$2:$B$151,"Checked In")&gt;0,"Overlapping reservation",IF(AND(B61="Booked",Z61&lt;AA61),"Deposit below target",IF(AND(B61="Checked Out",AB61&gt;0),"Balance remains after checkout","OK"))))))))))))),"Review reservation")</f>
        <v/>
      </c>
    </row>
    <row r="62">
      <c r="A62" s="24" t="n"/>
      <c r="B62" s="24" t="n"/>
      <c r="C62" s="24" t="n"/>
      <c r="D62" s="24" t="n"/>
      <c r="E62" s="24" t="n"/>
      <c r="F62" s="24" t="n"/>
      <c r="G62" s="25">
        <f>IFERROR(IF(A62="","",INDEX('Site Inventory'!$C$2:$C$101,MATCH(F62,'Site Inventory'!$A$2:$A$101,0))),"")</f>
        <v/>
      </c>
      <c r="H62" s="26" t="n"/>
      <c r="I62" s="26" t="n"/>
      <c r="J62" s="25">
        <f>IFERROR(IF(A62="","",MAX(0,I62-H62)),"")</f>
        <v/>
      </c>
      <c r="K62" s="25">
        <f>IFERROR(IF(A62="","",IF(OR(B62="Canceled",B62="No Show"),B62,IF(I62&lt;TODAY(),"Past Stay",IF(I62=TODAY(),"Due Out Today",IF(AND(H62&lt;=TODAY(),I62&gt;TODAY()),"In House",IF(H62=TODAY(),"Due In Today","Upcoming")))))),"Check dates")</f>
        <v/>
      </c>
      <c r="L62" s="24" t="n"/>
      <c r="M62" s="24" t="n"/>
      <c r="N62" s="24" t="n"/>
      <c r="O62" s="24" t="n"/>
      <c r="P62" s="24" t="n"/>
      <c r="Q62" s="27">
        <f>IFERROR(IF(A62="","",INDEX('Site Inventory'!$K$2:$K$101,MATCH(F62,'Site Inventory'!$A$2:$A$101,0))),"")</f>
        <v/>
      </c>
      <c r="R62" s="28" t="n"/>
      <c r="S62" s="27">
        <f>IFERROR(IF(A62="","",IF(R62="",Q62,R62)),"")</f>
        <v/>
      </c>
      <c r="T62" s="27">
        <f>IFERROR(IF(A62="","",J62*S62),"")</f>
        <v/>
      </c>
      <c r="U62" s="28" t="n"/>
      <c r="V62" s="27">
        <f>IFERROR(IF(A62="","",Dashboard!$K$4),"")</f>
        <v/>
      </c>
      <c r="W62" s="29">
        <f>IFERROR(IF(A62="","",Dashboard!$K$3),"")</f>
        <v/>
      </c>
      <c r="X62" s="27">
        <f>IFERROR(IF(A62="","",(T62+U62)*W62),"")</f>
        <v/>
      </c>
      <c r="Y62" s="27">
        <f>IFERROR(IF(A62="","",T62+U62+V62+X62),"")</f>
        <v/>
      </c>
      <c r="Z62" s="28" t="n"/>
      <c r="AA62" s="27">
        <f>IFERROR(IF(A62="","",Y62*Dashboard!$K$5),"")</f>
        <v/>
      </c>
      <c r="AB62" s="27">
        <f>IFERROR(IF(A62="","",MAX(0,Y62-Z62)),"")</f>
        <v/>
      </c>
      <c r="AC62" s="24" t="n"/>
      <c r="AD62" s="24" t="n"/>
      <c r="AE62" s="26" t="n"/>
      <c r="AF62" s="30" t="n"/>
      <c r="AG62" s="31">
        <f>IFERROR(IF(A62="","",IF(OR(B62="Canceled",B62="No Show"),"Inactive reservation",IF(F62="","Missing Site ID",IF(OR(H62="",I62=""),"Missing stay dates",IF(I62&lt;=H62,"Fix stay dates",IF(L62&lt;1,"Enter at least one adult",IF(COUNTIF('Site Inventory'!$A$2:$A$101,F62)=0,"Site not found",IF(INDEX('Site Inventory'!$E$2:$E$101,MATCH(F62,'Site Inventory'!$A$2:$A$101,0))&lt;&gt;"Yes","Site is inactive",IF(L62+M62&gt;INDEX('Site Inventory'!$F$2:$F$101,MATCH(F62,'Site Inventory'!$A$2:$A$101,0)),"Guest count exceeds site capacity",IF(AND(O62&gt;0,O62&gt;INDEX('Site Inventory'!$G$2:$G$101,MATCH(F62,'Site Inventory'!$A$2:$A$101,0))),"RV exceeds site length",IF(COUNTIFS($F$2:$F$151,F62,$H$2:$H$151,"&lt;"&amp;I62,$I$2:$I$151,"&gt;"&amp;H62,$A$2:$A$151,"&lt;&gt;"&amp;A62,$B$2:$B$151,"Booked")+COUNTIFS($F$2:$F$151,F62,$H$2:$H$151,"&lt;"&amp;I62,$I$2:$I$151,"&gt;"&amp;H62,$A$2:$A$151,"&lt;&gt;"&amp;A62,$B$2:$B$151,"Checked In")&gt;0,"Overlapping reservation",IF(AND(B62="Booked",Z62&lt;AA62),"Deposit below target",IF(AND(B62="Checked Out",AB62&gt;0),"Balance remains after checkout","OK"))))))))))))),"Review reservation")</f>
        <v/>
      </c>
    </row>
    <row r="63">
      <c r="A63" s="24" t="n"/>
      <c r="B63" s="24" t="n"/>
      <c r="C63" s="24" t="n"/>
      <c r="D63" s="24" t="n"/>
      <c r="E63" s="24" t="n"/>
      <c r="F63" s="24" t="n"/>
      <c r="G63" s="25">
        <f>IFERROR(IF(A63="","",INDEX('Site Inventory'!$C$2:$C$101,MATCH(F63,'Site Inventory'!$A$2:$A$101,0))),"")</f>
        <v/>
      </c>
      <c r="H63" s="26" t="n"/>
      <c r="I63" s="26" t="n"/>
      <c r="J63" s="25">
        <f>IFERROR(IF(A63="","",MAX(0,I63-H63)),"")</f>
        <v/>
      </c>
      <c r="K63" s="25">
        <f>IFERROR(IF(A63="","",IF(OR(B63="Canceled",B63="No Show"),B63,IF(I63&lt;TODAY(),"Past Stay",IF(I63=TODAY(),"Due Out Today",IF(AND(H63&lt;=TODAY(),I63&gt;TODAY()),"In House",IF(H63=TODAY(),"Due In Today","Upcoming")))))),"Check dates")</f>
        <v/>
      </c>
      <c r="L63" s="24" t="n"/>
      <c r="M63" s="24" t="n"/>
      <c r="N63" s="24" t="n"/>
      <c r="O63" s="24" t="n"/>
      <c r="P63" s="24" t="n"/>
      <c r="Q63" s="27">
        <f>IFERROR(IF(A63="","",INDEX('Site Inventory'!$K$2:$K$101,MATCH(F63,'Site Inventory'!$A$2:$A$101,0))),"")</f>
        <v/>
      </c>
      <c r="R63" s="28" t="n"/>
      <c r="S63" s="27">
        <f>IFERROR(IF(A63="","",IF(R63="",Q63,R63)),"")</f>
        <v/>
      </c>
      <c r="T63" s="27">
        <f>IFERROR(IF(A63="","",J63*S63),"")</f>
        <v/>
      </c>
      <c r="U63" s="28" t="n"/>
      <c r="V63" s="27">
        <f>IFERROR(IF(A63="","",Dashboard!$K$4),"")</f>
        <v/>
      </c>
      <c r="W63" s="29">
        <f>IFERROR(IF(A63="","",Dashboard!$K$3),"")</f>
        <v/>
      </c>
      <c r="X63" s="27">
        <f>IFERROR(IF(A63="","",(T63+U63)*W63),"")</f>
        <v/>
      </c>
      <c r="Y63" s="27">
        <f>IFERROR(IF(A63="","",T63+U63+V63+X63),"")</f>
        <v/>
      </c>
      <c r="Z63" s="28" t="n"/>
      <c r="AA63" s="27">
        <f>IFERROR(IF(A63="","",Y63*Dashboard!$K$5),"")</f>
        <v/>
      </c>
      <c r="AB63" s="27">
        <f>IFERROR(IF(A63="","",MAX(0,Y63-Z63)),"")</f>
        <v/>
      </c>
      <c r="AC63" s="24" t="n"/>
      <c r="AD63" s="24" t="n"/>
      <c r="AE63" s="26" t="n"/>
      <c r="AF63" s="30" t="n"/>
      <c r="AG63" s="31">
        <f>IFERROR(IF(A63="","",IF(OR(B63="Canceled",B63="No Show"),"Inactive reservation",IF(F63="","Missing Site ID",IF(OR(H63="",I63=""),"Missing stay dates",IF(I63&lt;=H63,"Fix stay dates",IF(L63&lt;1,"Enter at least one adult",IF(COUNTIF('Site Inventory'!$A$2:$A$101,F63)=0,"Site not found",IF(INDEX('Site Inventory'!$E$2:$E$101,MATCH(F63,'Site Inventory'!$A$2:$A$101,0))&lt;&gt;"Yes","Site is inactive",IF(L63+M63&gt;INDEX('Site Inventory'!$F$2:$F$101,MATCH(F63,'Site Inventory'!$A$2:$A$101,0)),"Guest count exceeds site capacity",IF(AND(O63&gt;0,O63&gt;INDEX('Site Inventory'!$G$2:$G$101,MATCH(F63,'Site Inventory'!$A$2:$A$101,0))),"RV exceeds site length",IF(COUNTIFS($F$2:$F$151,F63,$H$2:$H$151,"&lt;"&amp;I63,$I$2:$I$151,"&gt;"&amp;H63,$A$2:$A$151,"&lt;&gt;"&amp;A63,$B$2:$B$151,"Booked")+COUNTIFS($F$2:$F$151,F63,$H$2:$H$151,"&lt;"&amp;I63,$I$2:$I$151,"&gt;"&amp;H63,$A$2:$A$151,"&lt;&gt;"&amp;A63,$B$2:$B$151,"Checked In")&gt;0,"Overlapping reservation",IF(AND(B63="Booked",Z63&lt;AA63),"Deposit below target",IF(AND(B63="Checked Out",AB63&gt;0),"Balance remains after checkout","OK"))))))))))))),"Review reservation")</f>
        <v/>
      </c>
    </row>
    <row r="64">
      <c r="A64" s="24" t="n"/>
      <c r="B64" s="24" t="n"/>
      <c r="C64" s="24" t="n"/>
      <c r="D64" s="24" t="n"/>
      <c r="E64" s="24" t="n"/>
      <c r="F64" s="24" t="n"/>
      <c r="G64" s="25">
        <f>IFERROR(IF(A64="","",INDEX('Site Inventory'!$C$2:$C$101,MATCH(F64,'Site Inventory'!$A$2:$A$101,0))),"")</f>
        <v/>
      </c>
      <c r="H64" s="26" t="n"/>
      <c r="I64" s="26" t="n"/>
      <c r="J64" s="25">
        <f>IFERROR(IF(A64="","",MAX(0,I64-H64)),"")</f>
        <v/>
      </c>
      <c r="K64" s="25">
        <f>IFERROR(IF(A64="","",IF(OR(B64="Canceled",B64="No Show"),B64,IF(I64&lt;TODAY(),"Past Stay",IF(I64=TODAY(),"Due Out Today",IF(AND(H64&lt;=TODAY(),I64&gt;TODAY()),"In House",IF(H64=TODAY(),"Due In Today","Upcoming")))))),"Check dates")</f>
        <v/>
      </c>
      <c r="L64" s="24" t="n"/>
      <c r="M64" s="24" t="n"/>
      <c r="N64" s="24" t="n"/>
      <c r="O64" s="24" t="n"/>
      <c r="P64" s="24" t="n"/>
      <c r="Q64" s="27">
        <f>IFERROR(IF(A64="","",INDEX('Site Inventory'!$K$2:$K$101,MATCH(F64,'Site Inventory'!$A$2:$A$101,0))),"")</f>
        <v/>
      </c>
      <c r="R64" s="28" t="n"/>
      <c r="S64" s="27">
        <f>IFERROR(IF(A64="","",IF(R64="",Q64,R64)),"")</f>
        <v/>
      </c>
      <c r="T64" s="27">
        <f>IFERROR(IF(A64="","",J64*S64),"")</f>
        <v/>
      </c>
      <c r="U64" s="28" t="n"/>
      <c r="V64" s="27">
        <f>IFERROR(IF(A64="","",Dashboard!$K$4),"")</f>
        <v/>
      </c>
      <c r="W64" s="29">
        <f>IFERROR(IF(A64="","",Dashboard!$K$3),"")</f>
        <v/>
      </c>
      <c r="X64" s="27">
        <f>IFERROR(IF(A64="","",(T64+U64)*W64),"")</f>
        <v/>
      </c>
      <c r="Y64" s="27">
        <f>IFERROR(IF(A64="","",T64+U64+V64+X64),"")</f>
        <v/>
      </c>
      <c r="Z64" s="28" t="n"/>
      <c r="AA64" s="27">
        <f>IFERROR(IF(A64="","",Y64*Dashboard!$K$5),"")</f>
        <v/>
      </c>
      <c r="AB64" s="27">
        <f>IFERROR(IF(A64="","",MAX(0,Y64-Z64)),"")</f>
        <v/>
      </c>
      <c r="AC64" s="24" t="n"/>
      <c r="AD64" s="24" t="n"/>
      <c r="AE64" s="26" t="n"/>
      <c r="AF64" s="30" t="n"/>
      <c r="AG64" s="31">
        <f>IFERROR(IF(A64="","",IF(OR(B64="Canceled",B64="No Show"),"Inactive reservation",IF(F64="","Missing Site ID",IF(OR(H64="",I64=""),"Missing stay dates",IF(I64&lt;=H64,"Fix stay dates",IF(L64&lt;1,"Enter at least one adult",IF(COUNTIF('Site Inventory'!$A$2:$A$101,F64)=0,"Site not found",IF(INDEX('Site Inventory'!$E$2:$E$101,MATCH(F64,'Site Inventory'!$A$2:$A$101,0))&lt;&gt;"Yes","Site is inactive",IF(L64+M64&gt;INDEX('Site Inventory'!$F$2:$F$101,MATCH(F64,'Site Inventory'!$A$2:$A$101,0)),"Guest count exceeds site capacity",IF(AND(O64&gt;0,O64&gt;INDEX('Site Inventory'!$G$2:$G$101,MATCH(F64,'Site Inventory'!$A$2:$A$101,0))),"RV exceeds site length",IF(COUNTIFS($F$2:$F$151,F64,$H$2:$H$151,"&lt;"&amp;I64,$I$2:$I$151,"&gt;"&amp;H64,$A$2:$A$151,"&lt;&gt;"&amp;A64,$B$2:$B$151,"Booked")+COUNTIFS($F$2:$F$151,F64,$H$2:$H$151,"&lt;"&amp;I64,$I$2:$I$151,"&gt;"&amp;H64,$A$2:$A$151,"&lt;&gt;"&amp;A64,$B$2:$B$151,"Checked In")&gt;0,"Overlapping reservation",IF(AND(B64="Booked",Z64&lt;AA64),"Deposit below target",IF(AND(B64="Checked Out",AB64&gt;0),"Balance remains after checkout","OK"))))))))))))),"Review reservation")</f>
        <v/>
      </c>
    </row>
    <row r="65">
      <c r="A65" s="24" t="n"/>
      <c r="B65" s="24" t="n"/>
      <c r="C65" s="24" t="n"/>
      <c r="D65" s="24" t="n"/>
      <c r="E65" s="24" t="n"/>
      <c r="F65" s="24" t="n"/>
      <c r="G65" s="25">
        <f>IFERROR(IF(A65="","",INDEX('Site Inventory'!$C$2:$C$101,MATCH(F65,'Site Inventory'!$A$2:$A$101,0))),"")</f>
        <v/>
      </c>
      <c r="H65" s="26" t="n"/>
      <c r="I65" s="26" t="n"/>
      <c r="J65" s="25">
        <f>IFERROR(IF(A65="","",MAX(0,I65-H65)),"")</f>
        <v/>
      </c>
      <c r="K65" s="25">
        <f>IFERROR(IF(A65="","",IF(OR(B65="Canceled",B65="No Show"),B65,IF(I65&lt;TODAY(),"Past Stay",IF(I65=TODAY(),"Due Out Today",IF(AND(H65&lt;=TODAY(),I65&gt;TODAY()),"In House",IF(H65=TODAY(),"Due In Today","Upcoming")))))),"Check dates")</f>
        <v/>
      </c>
      <c r="L65" s="24" t="n"/>
      <c r="M65" s="24" t="n"/>
      <c r="N65" s="24" t="n"/>
      <c r="O65" s="24" t="n"/>
      <c r="P65" s="24" t="n"/>
      <c r="Q65" s="27">
        <f>IFERROR(IF(A65="","",INDEX('Site Inventory'!$K$2:$K$101,MATCH(F65,'Site Inventory'!$A$2:$A$101,0))),"")</f>
        <v/>
      </c>
      <c r="R65" s="28" t="n"/>
      <c r="S65" s="27">
        <f>IFERROR(IF(A65="","",IF(R65="",Q65,R65)),"")</f>
        <v/>
      </c>
      <c r="T65" s="27">
        <f>IFERROR(IF(A65="","",J65*S65),"")</f>
        <v/>
      </c>
      <c r="U65" s="28" t="n"/>
      <c r="V65" s="27">
        <f>IFERROR(IF(A65="","",Dashboard!$K$4),"")</f>
        <v/>
      </c>
      <c r="W65" s="29">
        <f>IFERROR(IF(A65="","",Dashboard!$K$3),"")</f>
        <v/>
      </c>
      <c r="X65" s="27">
        <f>IFERROR(IF(A65="","",(T65+U65)*W65),"")</f>
        <v/>
      </c>
      <c r="Y65" s="27">
        <f>IFERROR(IF(A65="","",T65+U65+V65+X65),"")</f>
        <v/>
      </c>
      <c r="Z65" s="28" t="n"/>
      <c r="AA65" s="27">
        <f>IFERROR(IF(A65="","",Y65*Dashboard!$K$5),"")</f>
        <v/>
      </c>
      <c r="AB65" s="27">
        <f>IFERROR(IF(A65="","",MAX(0,Y65-Z65)),"")</f>
        <v/>
      </c>
      <c r="AC65" s="24" t="n"/>
      <c r="AD65" s="24" t="n"/>
      <c r="AE65" s="26" t="n"/>
      <c r="AF65" s="30" t="n"/>
      <c r="AG65" s="31">
        <f>IFERROR(IF(A65="","",IF(OR(B65="Canceled",B65="No Show"),"Inactive reservation",IF(F65="","Missing Site ID",IF(OR(H65="",I65=""),"Missing stay dates",IF(I65&lt;=H65,"Fix stay dates",IF(L65&lt;1,"Enter at least one adult",IF(COUNTIF('Site Inventory'!$A$2:$A$101,F65)=0,"Site not found",IF(INDEX('Site Inventory'!$E$2:$E$101,MATCH(F65,'Site Inventory'!$A$2:$A$101,0))&lt;&gt;"Yes","Site is inactive",IF(L65+M65&gt;INDEX('Site Inventory'!$F$2:$F$101,MATCH(F65,'Site Inventory'!$A$2:$A$101,0)),"Guest count exceeds site capacity",IF(AND(O65&gt;0,O65&gt;INDEX('Site Inventory'!$G$2:$G$101,MATCH(F65,'Site Inventory'!$A$2:$A$101,0))),"RV exceeds site length",IF(COUNTIFS($F$2:$F$151,F65,$H$2:$H$151,"&lt;"&amp;I65,$I$2:$I$151,"&gt;"&amp;H65,$A$2:$A$151,"&lt;&gt;"&amp;A65,$B$2:$B$151,"Booked")+COUNTIFS($F$2:$F$151,F65,$H$2:$H$151,"&lt;"&amp;I65,$I$2:$I$151,"&gt;"&amp;H65,$A$2:$A$151,"&lt;&gt;"&amp;A65,$B$2:$B$151,"Checked In")&gt;0,"Overlapping reservation",IF(AND(B65="Booked",Z65&lt;AA65),"Deposit below target",IF(AND(B65="Checked Out",AB65&gt;0),"Balance remains after checkout","OK"))))))))))))),"Review reservation")</f>
        <v/>
      </c>
    </row>
    <row r="66">
      <c r="A66" s="24" t="n"/>
      <c r="B66" s="24" t="n"/>
      <c r="C66" s="24" t="n"/>
      <c r="D66" s="24" t="n"/>
      <c r="E66" s="24" t="n"/>
      <c r="F66" s="24" t="n"/>
      <c r="G66" s="25">
        <f>IFERROR(IF(A66="","",INDEX('Site Inventory'!$C$2:$C$101,MATCH(F66,'Site Inventory'!$A$2:$A$101,0))),"")</f>
        <v/>
      </c>
      <c r="H66" s="26" t="n"/>
      <c r="I66" s="26" t="n"/>
      <c r="J66" s="25">
        <f>IFERROR(IF(A66="","",MAX(0,I66-H66)),"")</f>
        <v/>
      </c>
      <c r="K66" s="25">
        <f>IFERROR(IF(A66="","",IF(OR(B66="Canceled",B66="No Show"),B66,IF(I66&lt;TODAY(),"Past Stay",IF(I66=TODAY(),"Due Out Today",IF(AND(H66&lt;=TODAY(),I66&gt;TODAY()),"In House",IF(H66=TODAY(),"Due In Today","Upcoming")))))),"Check dates")</f>
        <v/>
      </c>
      <c r="L66" s="24" t="n"/>
      <c r="M66" s="24" t="n"/>
      <c r="N66" s="24" t="n"/>
      <c r="O66" s="24" t="n"/>
      <c r="P66" s="24" t="n"/>
      <c r="Q66" s="27">
        <f>IFERROR(IF(A66="","",INDEX('Site Inventory'!$K$2:$K$101,MATCH(F66,'Site Inventory'!$A$2:$A$101,0))),"")</f>
        <v/>
      </c>
      <c r="R66" s="28" t="n"/>
      <c r="S66" s="27">
        <f>IFERROR(IF(A66="","",IF(R66="",Q66,R66)),"")</f>
        <v/>
      </c>
      <c r="T66" s="27">
        <f>IFERROR(IF(A66="","",J66*S66),"")</f>
        <v/>
      </c>
      <c r="U66" s="28" t="n"/>
      <c r="V66" s="27">
        <f>IFERROR(IF(A66="","",Dashboard!$K$4),"")</f>
        <v/>
      </c>
      <c r="W66" s="29">
        <f>IFERROR(IF(A66="","",Dashboard!$K$3),"")</f>
        <v/>
      </c>
      <c r="X66" s="27">
        <f>IFERROR(IF(A66="","",(T66+U66)*W66),"")</f>
        <v/>
      </c>
      <c r="Y66" s="27">
        <f>IFERROR(IF(A66="","",T66+U66+V66+X66),"")</f>
        <v/>
      </c>
      <c r="Z66" s="28" t="n"/>
      <c r="AA66" s="27">
        <f>IFERROR(IF(A66="","",Y66*Dashboard!$K$5),"")</f>
        <v/>
      </c>
      <c r="AB66" s="27">
        <f>IFERROR(IF(A66="","",MAX(0,Y66-Z66)),"")</f>
        <v/>
      </c>
      <c r="AC66" s="24" t="n"/>
      <c r="AD66" s="24" t="n"/>
      <c r="AE66" s="26" t="n"/>
      <c r="AF66" s="30" t="n"/>
      <c r="AG66" s="31">
        <f>IFERROR(IF(A66="","",IF(OR(B66="Canceled",B66="No Show"),"Inactive reservation",IF(F66="","Missing Site ID",IF(OR(H66="",I66=""),"Missing stay dates",IF(I66&lt;=H66,"Fix stay dates",IF(L66&lt;1,"Enter at least one adult",IF(COUNTIF('Site Inventory'!$A$2:$A$101,F66)=0,"Site not found",IF(INDEX('Site Inventory'!$E$2:$E$101,MATCH(F66,'Site Inventory'!$A$2:$A$101,0))&lt;&gt;"Yes","Site is inactive",IF(L66+M66&gt;INDEX('Site Inventory'!$F$2:$F$101,MATCH(F66,'Site Inventory'!$A$2:$A$101,0)),"Guest count exceeds site capacity",IF(AND(O66&gt;0,O66&gt;INDEX('Site Inventory'!$G$2:$G$101,MATCH(F66,'Site Inventory'!$A$2:$A$101,0))),"RV exceeds site length",IF(COUNTIFS($F$2:$F$151,F66,$H$2:$H$151,"&lt;"&amp;I66,$I$2:$I$151,"&gt;"&amp;H66,$A$2:$A$151,"&lt;&gt;"&amp;A66,$B$2:$B$151,"Booked")+COUNTIFS($F$2:$F$151,F66,$H$2:$H$151,"&lt;"&amp;I66,$I$2:$I$151,"&gt;"&amp;H66,$A$2:$A$151,"&lt;&gt;"&amp;A66,$B$2:$B$151,"Checked In")&gt;0,"Overlapping reservation",IF(AND(B66="Booked",Z66&lt;AA66),"Deposit below target",IF(AND(B66="Checked Out",AB66&gt;0),"Balance remains after checkout","OK"))))))))))))),"Review reservation")</f>
        <v/>
      </c>
    </row>
    <row r="67">
      <c r="A67" s="24" t="n"/>
      <c r="B67" s="24" t="n"/>
      <c r="C67" s="24" t="n"/>
      <c r="D67" s="24" t="n"/>
      <c r="E67" s="24" t="n"/>
      <c r="F67" s="24" t="n"/>
      <c r="G67" s="25">
        <f>IFERROR(IF(A67="","",INDEX('Site Inventory'!$C$2:$C$101,MATCH(F67,'Site Inventory'!$A$2:$A$101,0))),"")</f>
        <v/>
      </c>
      <c r="H67" s="26" t="n"/>
      <c r="I67" s="26" t="n"/>
      <c r="J67" s="25">
        <f>IFERROR(IF(A67="","",MAX(0,I67-H67)),"")</f>
        <v/>
      </c>
      <c r="K67" s="25">
        <f>IFERROR(IF(A67="","",IF(OR(B67="Canceled",B67="No Show"),B67,IF(I67&lt;TODAY(),"Past Stay",IF(I67=TODAY(),"Due Out Today",IF(AND(H67&lt;=TODAY(),I67&gt;TODAY()),"In House",IF(H67=TODAY(),"Due In Today","Upcoming")))))),"Check dates")</f>
        <v/>
      </c>
      <c r="L67" s="24" t="n"/>
      <c r="M67" s="24" t="n"/>
      <c r="N67" s="24" t="n"/>
      <c r="O67" s="24" t="n"/>
      <c r="P67" s="24" t="n"/>
      <c r="Q67" s="27">
        <f>IFERROR(IF(A67="","",INDEX('Site Inventory'!$K$2:$K$101,MATCH(F67,'Site Inventory'!$A$2:$A$101,0))),"")</f>
        <v/>
      </c>
      <c r="R67" s="28" t="n"/>
      <c r="S67" s="27">
        <f>IFERROR(IF(A67="","",IF(R67="",Q67,R67)),"")</f>
        <v/>
      </c>
      <c r="T67" s="27">
        <f>IFERROR(IF(A67="","",J67*S67),"")</f>
        <v/>
      </c>
      <c r="U67" s="28" t="n"/>
      <c r="V67" s="27">
        <f>IFERROR(IF(A67="","",Dashboard!$K$4),"")</f>
        <v/>
      </c>
      <c r="W67" s="29">
        <f>IFERROR(IF(A67="","",Dashboard!$K$3),"")</f>
        <v/>
      </c>
      <c r="X67" s="27">
        <f>IFERROR(IF(A67="","",(T67+U67)*W67),"")</f>
        <v/>
      </c>
      <c r="Y67" s="27">
        <f>IFERROR(IF(A67="","",T67+U67+V67+X67),"")</f>
        <v/>
      </c>
      <c r="Z67" s="28" t="n"/>
      <c r="AA67" s="27">
        <f>IFERROR(IF(A67="","",Y67*Dashboard!$K$5),"")</f>
        <v/>
      </c>
      <c r="AB67" s="27">
        <f>IFERROR(IF(A67="","",MAX(0,Y67-Z67)),"")</f>
        <v/>
      </c>
      <c r="AC67" s="24" t="n"/>
      <c r="AD67" s="24" t="n"/>
      <c r="AE67" s="26" t="n"/>
      <c r="AF67" s="30" t="n"/>
      <c r="AG67" s="31">
        <f>IFERROR(IF(A67="","",IF(OR(B67="Canceled",B67="No Show"),"Inactive reservation",IF(F67="","Missing Site ID",IF(OR(H67="",I67=""),"Missing stay dates",IF(I67&lt;=H67,"Fix stay dates",IF(L67&lt;1,"Enter at least one adult",IF(COUNTIF('Site Inventory'!$A$2:$A$101,F67)=0,"Site not found",IF(INDEX('Site Inventory'!$E$2:$E$101,MATCH(F67,'Site Inventory'!$A$2:$A$101,0))&lt;&gt;"Yes","Site is inactive",IF(L67+M67&gt;INDEX('Site Inventory'!$F$2:$F$101,MATCH(F67,'Site Inventory'!$A$2:$A$101,0)),"Guest count exceeds site capacity",IF(AND(O67&gt;0,O67&gt;INDEX('Site Inventory'!$G$2:$G$101,MATCH(F67,'Site Inventory'!$A$2:$A$101,0))),"RV exceeds site length",IF(COUNTIFS($F$2:$F$151,F67,$H$2:$H$151,"&lt;"&amp;I67,$I$2:$I$151,"&gt;"&amp;H67,$A$2:$A$151,"&lt;&gt;"&amp;A67,$B$2:$B$151,"Booked")+COUNTIFS($F$2:$F$151,F67,$H$2:$H$151,"&lt;"&amp;I67,$I$2:$I$151,"&gt;"&amp;H67,$A$2:$A$151,"&lt;&gt;"&amp;A67,$B$2:$B$151,"Checked In")&gt;0,"Overlapping reservation",IF(AND(B67="Booked",Z67&lt;AA67),"Deposit below target",IF(AND(B67="Checked Out",AB67&gt;0),"Balance remains after checkout","OK"))))))))))))),"Review reservation")</f>
        <v/>
      </c>
    </row>
    <row r="68">
      <c r="A68" s="24" t="n"/>
      <c r="B68" s="24" t="n"/>
      <c r="C68" s="24" t="n"/>
      <c r="D68" s="24" t="n"/>
      <c r="E68" s="24" t="n"/>
      <c r="F68" s="24" t="n"/>
      <c r="G68" s="25">
        <f>IFERROR(IF(A68="","",INDEX('Site Inventory'!$C$2:$C$101,MATCH(F68,'Site Inventory'!$A$2:$A$101,0))),"")</f>
        <v/>
      </c>
      <c r="H68" s="26" t="n"/>
      <c r="I68" s="26" t="n"/>
      <c r="J68" s="25">
        <f>IFERROR(IF(A68="","",MAX(0,I68-H68)),"")</f>
        <v/>
      </c>
      <c r="K68" s="25">
        <f>IFERROR(IF(A68="","",IF(OR(B68="Canceled",B68="No Show"),B68,IF(I68&lt;TODAY(),"Past Stay",IF(I68=TODAY(),"Due Out Today",IF(AND(H68&lt;=TODAY(),I68&gt;TODAY()),"In House",IF(H68=TODAY(),"Due In Today","Upcoming")))))),"Check dates")</f>
        <v/>
      </c>
      <c r="L68" s="24" t="n"/>
      <c r="M68" s="24" t="n"/>
      <c r="N68" s="24" t="n"/>
      <c r="O68" s="24" t="n"/>
      <c r="P68" s="24" t="n"/>
      <c r="Q68" s="27">
        <f>IFERROR(IF(A68="","",INDEX('Site Inventory'!$K$2:$K$101,MATCH(F68,'Site Inventory'!$A$2:$A$101,0))),"")</f>
        <v/>
      </c>
      <c r="R68" s="28" t="n"/>
      <c r="S68" s="27">
        <f>IFERROR(IF(A68="","",IF(R68="",Q68,R68)),"")</f>
        <v/>
      </c>
      <c r="T68" s="27">
        <f>IFERROR(IF(A68="","",J68*S68),"")</f>
        <v/>
      </c>
      <c r="U68" s="28" t="n"/>
      <c r="V68" s="27">
        <f>IFERROR(IF(A68="","",Dashboard!$K$4),"")</f>
        <v/>
      </c>
      <c r="W68" s="29">
        <f>IFERROR(IF(A68="","",Dashboard!$K$3),"")</f>
        <v/>
      </c>
      <c r="X68" s="27">
        <f>IFERROR(IF(A68="","",(T68+U68)*W68),"")</f>
        <v/>
      </c>
      <c r="Y68" s="27">
        <f>IFERROR(IF(A68="","",T68+U68+V68+X68),"")</f>
        <v/>
      </c>
      <c r="Z68" s="28" t="n"/>
      <c r="AA68" s="27">
        <f>IFERROR(IF(A68="","",Y68*Dashboard!$K$5),"")</f>
        <v/>
      </c>
      <c r="AB68" s="27">
        <f>IFERROR(IF(A68="","",MAX(0,Y68-Z68)),"")</f>
        <v/>
      </c>
      <c r="AC68" s="24" t="n"/>
      <c r="AD68" s="24" t="n"/>
      <c r="AE68" s="26" t="n"/>
      <c r="AF68" s="30" t="n"/>
      <c r="AG68" s="31">
        <f>IFERROR(IF(A68="","",IF(OR(B68="Canceled",B68="No Show"),"Inactive reservation",IF(F68="","Missing Site ID",IF(OR(H68="",I68=""),"Missing stay dates",IF(I68&lt;=H68,"Fix stay dates",IF(L68&lt;1,"Enter at least one adult",IF(COUNTIF('Site Inventory'!$A$2:$A$101,F68)=0,"Site not found",IF(INDEX('Site Inventory'!$E$2:$E$101,MATCH(F68,'Site Inventory'!$A$2:$A$101,0))&lt;&gt;"Yes","Site is inactive",IF(L68+M68&gt;INDEX('Site Inventory'!$F$2:$F$101,MATCH(F68,'Site Inventory'!$A$2:$A$101,0)),"Guest count exceeds site capacity",IF(AND(O68&gt;0,O68&gt;INDEX('Site Inventory'!$G$2:$G$101,MATCH(F68,'Site Inventory'!$A$2:$A$101,0))),"RV exceeds site length",IF(COUNTIFS($F$2:$F$151,F68,$H$2:$H$151,"&lt;"&amp;I68,$I$2:$I$151,"&gt;"&amp;H68,$A$2:$A$151,"&lt;&gt;"&amp;A68,$B$2:$B$151,"Booked")+COUNTIFS($F$2:$F$151,F68,$H$2:$H$151,"&lt;"&amp;I68,$I$2:$I$151,"&gt;"&amp;H68,$A$2:$A$151,"&lt;&gt;"&amp;A68,$B$2:$B$151,"Checked In")&gt;0,"Overlapping reservation",IF(AND(B68="Booked",Z68&lt;AA68),"Deposit below target",IF(AND(B68="Checked Out",AB68&gt;0),"Balance remains after checkout","OK"))))))))))))),"Review reservation")</f>
        <v/>
      </c>
    </row>
    <row r="69">
      <c r="A69" s="24" t="n"/>
      <c r="B69" s="24" t="n"/>
      <c r="C69" s="24" t="n"/>
      <c r="D69" s="24" t="n"/>
      <c r="E69" s="24" t="n"/>
      <c r="F69" s="24" t="n"/>
      <c r="G69" s="25">
        <f>IFERROR(IF(A69="","",INDEX('Site Inventory'!$C$2:$C$101,MATCH(F69,'Site Inventory'!$A$2:$A$101,0))),"")</f>
        <v/>
      </c>
      <c r="H69" s="26" t="n"/>
      <c r="I69" s="26" t="n"/>
      <c r="J69" s="25">
        <f>IFERROR(IF(A69="","",MAX(0,I69-H69)),"")</f>
        <v/>
      </c>
      <c r="K69" s="25">
        <f>IFERROR(IF(A69="","",IF(OR(B69="Canceled",B69="No Show"),B69,IF(I69&lt;TODAY(),"Past Stay",IF(I69=TODAY(),"Due Out Today",IF(AND(H69&lt;=TODAY(),I69&gt;TODAY()),"In House",IF(H69=TODAY(),"Due In Today","Upcoming")))))),"Check dates")</f>
        <v/>
      </c>
      <c r="L69" s="24" t="n"/>
      <c r="M69" s="24" t="n"/>
      <c r="N69" s="24" t="n"/>
      <c r="O69" s="24" t="n"/>
      <c r="P69" s="24" t="n"/>
      <c r="Q69" s="27">
        <f>IFERROR(IF(A69="","",INDEX('Site Inventory'!$K$2:$K$101,MATCH(F69,'Site Inventory'!$A$2:$A$101,0))),"")</f>
        <v/>
      </c>
      <c r="R69" s="28" t="n"/>
      <c r="S69" s="27">
        <f>IFERROR(IF(A69="","",IF(R69="",Q69,R69)),"")</f>
        <v/>
      </c>
      <c r="T69" s="27">
        <f>IFERROR(IF(A69="","",J69*S69),"")</f>
        <v/>
      </c>
      <c r="U69" s="28" t="n"/>
      <c r="V69" s="27">
        <f>IFERROR(IF(A69="","",Dashboard!$K$4),"")</f>
        <v/>
      </c>
      <c r="W69" s="29">
        <f>IFERROR(IF(A69="","",Dashboard!$K$3),"")</f>
        <v/>
      </c>
      <c r="X69" s="27">
        <f>IFERROR(IF(A69="","",(T69+U69)*W69),"")</f>
        <v/>
      </c>
      <c r="Y69" s="27">
        <f>IFERROR(IF(A69="","",T69+U69+V69+X69),"")</f>
        <v/>
      </c>
      <c r="Z69" s="28" t="n"/>
      <c r="AA69" s="27">
        <f>IFERROR(IF(A69="","",Y69*Dashboard!$K$5),"")</f>
        <v/>
      </c>
      <c r="AB69" s="27">
        <f>IFERROR(IF(A69="","",MAX(0,Y69-Z69)),"")</f>
        <v/>
      </c>
      <c r="AC69" s="24" t="n"/>
      <c r="AD69" s="24" t="n"/>
      <c r="AE69" s="26" t="n"/>
      <c r="AF69" s="30" t="n"/>
      <c r="AG69" s="31">
        <f>IFERROR(IF(A69="","",IF(OR(B69="Canceled",B69="No Show"),"Inactive reservation",IF(F69="","Missing Site ID",IF(OR(H69="",I69=""),"Missing stay dates",IF(I69&lt;=H69,"Fix stay dates",IF(L69&lt;1,"Enter at least one adult",IF(COUNTIF('Site Inventory'!$A$2:$A$101,F69)=0,"Site not found",IF(INDEX('Site Inventory'!$E$2:$E$101,MATCH(F69,'Site Inventory'!$A$2:$A$101,0))&lt;&gt;"Yes","Site is inactive",IF(L69+M69&gt;INDEX('Site Inventory'!$F$2:$F$101,MATCH(F69,'Site Inventory'!$A$2:$A$101,0)),"Guest count exceeds site capacity",IF(AND(O69&gt;0,O69&gt;INDEX('Site Inventory'!$G$2:$G$101,MATCH(F69,'Site Inventory'!$A$2:$A$101,0))),"RV exceeds site length",IF(COUNTIFS($F$2:$F$151,F69,$H$2:$H$151,"&lt;"&amp;I69,$I$2:$I$151,"&gt;"&amp;H69,$A$2:$A$151,"&lt;&gt;"&amp;A69,$B$2:$B$151,"Booked")+COUNTIFS($F$2:$F$151,F69,$H$2:$H$151,"&lt;"&amp;I69,$I$2:$I$151,"&gt;"&amp;H69,$A$2:$A$151,"&lt;&gt;"&amp;A69,$B$2:$B$151,"Checked In")&gt;0,"Overlapping reservation",IF(AND(B69="Booked",Z69&lt;AA69),"Deposit below target",IF(AND(B69="Checked Out",AB69&gt;0),"Balance remains after checkout","OK"))))))))))))),"Review reservation")</f>
        <v/>
      </c>
    </row>
    <row r="70">
      <c r="A70" s="24" t="n"/>
      <c r="B70" s="24" t="n"/>
      <c r="C70" s="24" t="n"/>
      <c r="D70" s="24" t="n"/>
      <c r="E70" s="24" t="n"/>
      <c r="F70" s="24" t="n"/>
      <c r="G70" s="25">
        <f>IFERROR(IF(A70="","",INDEX('Site Inventory'!$C$2:$C$101,MATCH(F70,'Site Inventory'!$A$2:$A$101,0))),"")</f>
        <v/>
      </c>
      <c r="H70" s="26" t="n"/>
      <c r="I70" s="26" t="n"/>
      <c r="J70" s="25">
        <f>IFERROR(IF(A70="","",MAX(0,I70-H70)),"")</f>
        <v/>
      </c>
      <c r="K70" s="25">
        <f>IFERROR(IF(A70="","",IF(OR(B70="Canceled",B70="No Show"),B70,IF(I70&lt;TODAY(),"Past Stay",IF(I70=TODAY(),"Due Out Today",IF(AND(H70&lt;=TODAY(),I70&gt;TODAY()),"In House",IF(H70=TODAY(),"Due In Today","Upcoming")))))),"Check dates")</f>
        <v/>
      </c>
      <c r="L70" s="24" t="n"/>
      <c r="M70" s="24" t="n"/>
      <c r="N70" s="24" t="n"/>
      <c r="O70" s="24" t="n"/>
      <c r="P70" s="24" t="n"/>
      <c r="Q70" s="27">
        <f>IFERROR(IF(A70="","",INDEX('Site Inventory'!$K$2:$K$101,MATCH(F70,'Site Inventory'!$A$2:$A$101,0))),"")</f>
        <v/>
      </c>
      <c r="R70" s="28" t="n"/>
      <c r="S70" s="27">
        <f>IFERROR(IF(A70="","",IF(R70="",Q70,R70)),"")</f>
        <v/>
      </c>
      <c r="T70" s="27">
        <f>IFERROR(IF(A70="","",J70*S70),"")</f>
        <v/>
      </c>
      <c r="U70" s="28" t="n"/>
      <c r="V70" s="27">
        <f>IFERROR(IF(A70="","",Dashboard!$K$4),"")</f>
        <v/>
      </c>
      <c r="W70" s="29">
        <f>IFERROR(IF(A70="","",Dashboard!$K$3),"")</f>
        <v/>
      </c>
      <c r="X70" s="27">
        <f>IFERROR(IF(A70="","",(T70+U70)*W70),"")</f>
        <v/>
      </c>
      <c r="Y70" s="27">
        <f>IFERROR(IF(A70="","",T70+U70+V70+X70),"")</f>
        <v/>
      </c>
      <c r="Z70" s="28" t="n"/>
      <c r="AA70" s="27">
        <f>IFERROR(IF(A70="","",Y70*Dashboard!$K$5),"")</f>
        <v/>
      </c>
      <c r="AB70" s="27">
        <f>IFERROR(IF(A70="","",MAX(0,Y70-Z70)),"")</f>
        <v/>
      </c>
      <c r="AC70" s="24" t="n"/>
      <c r="AD70" s="24" t="n"/>
      <c r="AE70" s="26" t="n"/>
      <c r="AF70" s="30" t="n"/>
      <c r="AG70" s="31">
        <f>IFERROR(IF(A70="","",IF(OR(B70="Canceled",B70="No Show"),"Inactive reservation",IF(F70="","Missing Site ID",IF(OR(H70="",I70=""),"Missing stay dates",IF(I70&lt;=H70,"Fix stay dates",IF(L70&lt;1,"Enter at least one adult",IF(COUNTIF('Site Inventory'!$A$2:$A$101,F70)=0,"Site not found",IF(INDEX('Site Inventory'!$E$2:$E$101,MATCH(F70,'Site Inventory'!$A$2:$A$101,0))&lt;&gt;"Yes","Site is inactive",IF(L70+M70&gt;INDEX('Site Inventory'!$F$2:$F$101,MATCH(F70,'Site Inventory'!$A$2:$A$101,0)),"Guest count exceeds site capacity",IF(AND(O70&gt;0,O70&gt;INDEX('Site Inventory'!$G$2:$G$101,MATCH(F70,'Site Inventory'!$A$2:$A$101,0))),"RV exceeds site length",IF(COUNTIFS($F$2:$F$151,F70,$H$2:$H$151,"&lt;"&amp;I70,$I$2:$I$151,"&gt;"&amp;H70,$A$2:$A$151,"&lt;&gt;"&amp;A70,$B$2:$B$151,"Booked")+COUNTIFS($F$2:$F$151,F70,$H$2:$H$151,"&lt;"&amp;I70,$I$2:$I$151,"&gt;"&amp;H70,$A$2:$A$151,"&lt;&gt;"&amp;A70,$B$2:$B$151,"Checked In")&gt;0,"Overlapping reservation",IF(AND(B70="Booked",Z70&lt;AA70),"Deposit below target",IF(AND(B70="Checked Out",AB70&gt;0),"Balance remains after checkout","OK"))))))))))))),"Review reservation")</f>
        <v/>
      </c>
    </row>
    <row r="71">
      <c r="A71" s="24" t="n"/>
      <c r="B71" s="24" t="n"/>
      <c r="C71" s="24" t="n"/>
      <c r="D71" s="24" t="n"/>
      <c r="E71" s="24" t="n"/>
      <c r="F71" s="24" t="n"/>
      <c r="G71" s="25">
        <f>IFERROR(IF(A71="","",INDEX('Site Inventory'!$C$2:$C$101,MATCH(F71,'Site Inventory'!$A$2:$A$101,0))),"")</f>
        <v/>
      </c>
      <c r="H71" s="26" t="n"/>
      <c r="I71" s="26" t="n"/>
      <c r="J71" s="25">
        <f>IFERROR(IF(A71="","",MAX(0,I71-H71)),"")</f>
        <v/>
      </c>
      <c r="K71" s="25">
        <f>IFERROR(IF(A71="","",IF(OR(B71="Canceled",B71="No Show"),B71,IF(I71&lt;TODAY(),"Past Stay",IF(I71=TODAY(),"Due Out Today",IF(AND(H71&lt;=TODAY(),I71&gt;TODAY()),"In House",IF(H71=TODAY(),"Due In Today","Upcoming")))))),"Check dates")</f>
        <v/>
      </c>
      <c r="L71" s="24" t="n"/>
      <c r="M71" s="24" t="n"/>
      <c r="N71" s="24" t="n"/>
      <c r="O71" s="24" t="n"/>
      <c r="P71" s="24" t="n"/>
      <c r="Q71" s="27">
        <f>IFERROR(IF(A71="","",INDEX('Site Inventory'!$K$2:$K$101,MATCH(F71,'Site Inventory'!$A$2:$A$101,0))),"")</f>
        <v/>
      </c>
      <c r="R71" s="28" t="n"/>
      <c r="S71" s="27">
        <f>IFERROR(IF(A71="","",IF(R71="",Q71,R71)),"")</f>
        <v/>
      </c>
      <c r="T71" s="27">
        <f>IFERROR(IF(A71="","",J71*S71),"")</f>
        <v/>
      </c>
      <c r="U71" s="28" t="n"/>
      <c r="V71" s="27">
        <f>IFERROR(IF(A71="","",Dashboard!$K$4),"")</f>
        <v/>
      </c>
      <c r="W71" s="29">
        <f>IFERROR(IF(A71="","",Dashboard!$K$3),"")</f>
        <v/>
      </c>
      <c r="X71" s="27">
        <f>IFERROR(IF(A71="","",(T71+U71)*W71),"")</f>
        <v/>
      </c>
      <c r="Y71" s="27">
        <f>IFERROR(IF(A71="","",T71+U71+V71+X71),"")</f>
        <v/>
      </c>
      <c r="Z71" s="28" t="n"/>
      <c r="AA71" s="27">
        <f>IFERROR(IF(A71="","",Y71*Dashboard!$K$5),"")</f>
        <v/>
      </c>
      <c r="AB71" s="27">
        <f>IFERROR(IF(A71="","",MAX(0,Y71-Z71)),"")</f>
        <v/>
      </c>
      <c r="AC71" s="24" t="n"/>
      <c r="AD71" s="24" t="n"/>
      <c r="AE71" s="26" t="n"/>
      <c r="AF71" s="30" t="n"/>
      <c r="AG71" s="31">
        <f>IFERROR(IF(A71="","",IF(OR(B71="Canceled",B71="No Show"),"Inactive reservation",IF(F71="","Missing Site ID",IF(OR(H71="",I71=""),"Missing stay dates",IF(I71&lt;=H71,"Fix stay dates",IF(L71&lt;1,"Enter at least one adult",IF(COUNTIF('Site Inventory'!$A$2:$A$101,F71)=0,"Site not found",IF(INDEX('Site Inventory'!$E$2:$E$101,MATCH(F71,'Site Inventory'!$A$2:$A$101,0))&lt;&gt;"Yes","Site is inactive",IF(L71+M71&gt;INDEX('Site Inventory'!$F$2:$F$101,MATCH(F71,'Site Inventory'!$A$2:$A$101,0)),"Guest count exceeds site capacity",IF(AND(O71&gt;0,O71&gt;INDEX('Site Inventory'!$G$2:$G$101,MATCH(F71,'Site Inventory'!$A$2:$A$101,0))),"RV exceeds site length",IF(COUNTIFS($F$2:$F$151,F71,$H$2:$H$151,"&lt;"&amp;I71,$I$2:$I$151,"&gt;"&amp;H71,$A$2:$A$151,"&lt;&gt;"&amp;A71,$B$2:$B$151,"Booked")+COUNTIFS($F$2:$F$151,F71,$H$2:$H$151,"&lt;"&amp;I71,$I$2:$I$151,"&gt;"&amp;H71,$A$2:$A$151,"&lt;&gt;"&amp;A71,$B$2:$B$151,"Checked In")&gt;0,"Overlapping reservation",IF(AND(B71="Booked",Z71&lt;AA71),"Deposit below target",IF(AND(B71="Checked Out",AB71&gt;0),"Balance remains after checkout","OK"))))))))))))),"Review reservation")</f>
        <v/>
      </c>
    </row>
    <row r="72">
      <c r="A72" s="24" t="n"/>
      <c r="B72" s="24" t="n"/>
      <c r="C72" s="24" t="n"/>
      <c r="D72" s="24" t="n"/>
      <c r="E72" s="24" t="n"/>
      <c r="F72" s="24" t="n"/>
      <c r="G72" s="25">
        <f>IFERROR(IF(A72="","",INDEX('Site Inventory'!$C$2:$C$101,MATCH(F72,'Site Inventory'!$A$2:$A$101,0))),"")</f>
        <v/>
      </c>
      <c r="H72" s="26" t="n"/>
      <c r="I72" s="26" t="n"/>
      <c r="J72" s="25">
        <f>IFERROR(IF(A72="","",MAX(0,I72-H72)),"")</f>
        <v/>
      </c>
      <c r="K72" s="25">
        <f>IFERROR(IF(A72="","",IF(OR(B72="Canceled",B72="No Show"),B72,IF(I72&lt;TODAY(),"Past Stay",IF(I72=TODAY(),"Due Out Today",IF(AND(H72&lt;=TODAY(),I72&gt;TODAY()),"In House",IF(H72=TODAY(),"Due In Today","Upcoming")))))),"Check dates")</f>
        <v/>
      </c>
      <c r="L72" s="24" t="n"/>
      <c r="M72" s="24" t="n"/>
      <c r="N72" s="24" t="n"/>
      <c r="O72" s="24" t="n"/>
      <c r="P72" s="24" t="n"/>
      <c r="Q72" s="27">
        <f>IFERROR(IF(A72="","",INDEX('Site Inventory'!$K$2:$K$101,MATCH(F72,'Site Inventory'!$A$2:$A$101,0))),"")</f>
        <v/>
      </c>
      <c r="R72" s="28" t="n"/>
      <c r="S72" s="27">
        <f>IFERROR(IF(A72="","",IF(R72="",Q72,R72)),"")</f>
        <v/>
      </c>
      <c r="T72" s="27">
        <f>IFERROR(IF(A72="","",J72*S72),"")</f>
        <v/>
      </c>
      <c r="U72" s="28" t="n"/>
      <c r="V72" s="27">
        <f>IFERROR(IF(A72="","",Dashboard!$K$4),"")</f>
        <v/>
      </c>
      <c r="W72" s="29">
        <f>IFERROR(IF(A72="","",Dashboard!$K$3),"")</f>
        <v/>
      </c>
      <c r="X72" s="27">
        <f>IFERROR(IF(A72="","",(T72+U72)*W72),"")</f>
        <v/>
      </c>
      <c r="Y72" s="27">
        <f>IFERROR(IF(A72="","",T72+U72+V72+X72),"")</f>
        <v/>
      </c>
      <c r="Z72" s="28" t="n"/>
      <c r="AA72" s="27">
        <f>IFERROR(IF(A72="","",Y72*Dashboard!$K$5),"")</f>
        <v/>
      </c>
      <c r="AB72" s="27">
        <f>IFERROR(IF(A72="","",MAX(0,Y72-Z72)),"")</f>
        <v/>
      </c>
      <c r="AC72" s="24" t="n"/>
      <c r="AD72" s="24" t="n"/>
      <c r="AE72" s="26" t="n"/>
      <c r="AF72" s="30" t="n"/>
      <c r="AG72" s="31">
        <f>IFERROR(IF(A72="","",IF(OR(B72="Canceled",B72="No Show"),"Inactive reservation",IF(F72="","Missing Site ID",IF(OR(H72="",I72=""),"Missing stay dates",IF(I72&lt;=H72,"Fix stay dates",IF(L72&lt;1,"Enter at least one adult",IF(COUNTIF('Site Inventory'!$A$2:$A$101,F72)=0,"Site not found",IF(INDEX('Site Inventory'!$E$2:$E$101,MATCH(F72,'Site Inventory'!$A$2:$A$101,0))&lt;&gt;"Yes","Site is inactive",IF(L72+M72&gt;INDEX('Site Inventory'!$F$2:$F$101,MATCH(F72,'Site Inventory'!$A$2:$A$101,0)),"Guest count exceeds site capacity",IF(AND(O72&gt;0,O72&gt;INDEX('Site Inventory'!$G$2:$G$101,MATCH(F72,'Site Inventory'!$A$2:$A$101,0))),"RV exceeds site length",IF(COUNTIFS($F$2:$F$151,F72,$H$2:$H$151,"&lt;"&amp;I72,$I$2:$I$151,"&gt;"&amp;H72,$A$2:$A$151,"&lt;&gt;"&amp;A72,$B$2:$B$151,"Booked")+COUNTIFS($F$2:$F$151,F72,$H$2:$H$151,"&lt;"&amp;I72,$I$2:$I$151,"&gt;"&amp;H72,$A$2:$A$151,"&lt;&gt;"&amp;A72,$B$2:$B$151,"Checked In")&gt;0,"Overlapping reservation",IF(AND(B72="Booked",Z72&lt;AA72),"Deposit below target",IF(AND(B72="Checked Out",AB72&gt;0),"Balance remains after checkout","OK"))))))))))))),"Review reservation")</f>
        <v/>
      </c>
    </row>
    <row r="73">
      <c r="A73" s="24" t="n"/>
      <c r="B73" s="24" t="n"/>
      <c r="C73" s="24" t="n"/>
      <c r="D73" s="24" t="n"/>
      <c r="E73" s="24" t="n"/>
      <c r="F73" s="24" t="n"/>
      <c r="G73" s="25">
        <f>IFERROR(IF(A73="","",INDEX('Site Inventory'!$C$2:$C$101,MATCH(F73,'Site Inventory'!$A$2:$A$101,0))),"")</f>
        <v/>
      </c>
      <c r="H73" s="26" t="n"/>
      <c r="I73" s="26" t="n"/>
      <c r="J73" s="25">
        <f>IFERROR(IF(A73="","",MAX(0,I73-H73)),"")</f>
        <v/>
      </c>
      <c r="K73" s="25">
        <f>IFERROR(IF(A73="","",IF(OR(B73="Canceled",B73="No Show"),B73,IF(I73&lt;TODAY(),"Past Stay",IF(I73=TODAY(),"Due Out Today",IF(AND(H73&lt;=TODAY(),I73&gt;TODAY()),"In House",IF(H73=TODAY(),"Due In Today","Upcoming")))))),"Check dates")</f>
        <v/>
      </c>
      <c r="L73" s="24" t="n"/>
      <c r="M73" s="24" t="n"/>
      <c r="N73" s="24" t="n"/>
      <c r="O73" s="24" t="n"/>
      <c r="P73" s="24" t="n"/>
      <c r="Q73" s="27">
        <f>IFERROR(IF(A73="","",INDEX('Site Inventory'!$K$2:$K$101,MATCH(F73,'Site Inventory'!$A$2:$A$101,0))),"")</f>
        <v/>
      </c>
      <c r="R73" s="28" t="n"/>
      <c r="S73" s="27">
        <f>IFERROR(IF(A73="","",IF(R73="",Q73,R73)),"")</f>
        <v/>
      </c>
      <c r="T73" s="27">
        <f>IFERROR(IF(A73="","",J73*S73),"")</f>
        <v/>
      </c>
      <c r="U73" s="28" t="n"/>
      <c r="V73" s="27">
        <f>IFERROR(IF(A73="","",Dashboard!$K$4),"")</f>
        <v/>
      </c>
      <c r="W73" s="29">
        <f>IFERROR(IF(A73="","",Dashboard!$K$3),"")</f>
        <v/>
      </c>
      <c r="X73" s="27">
        <f>IFERROR(IF(A73="","",(T73+U73)*W73),"")</f>
        <v/>
      </c>
      <c r="Y73" s="27">
        <f>IFERROR(IF(A73="","",T73+U73+V73+X73),"")</f>
        <v/>
      </c>
      <c r="Z73" s="28" t="n"/>
      <c r="AA73" s="27">
        <f>IFERROR(IF(A73="","",Y73*Dashboard!$K$5),"")</f>
        <v/>
      </c>
      <c r="AB73" s="27">
        <f>IFERROR(IF(A73="","",MAX(0,Y73-Z73)),"")</f>
        <v/>
      </c>
      <c r="AC73" s="24" t="n"/>
      <c r="AD73" s="24" t="n"/>
      <c r="AE73" s="26" t="n"/>
      <c r="AF73" s="30" t="n"/>
      <c r="AG73" s="31">
        <f>IFERROR(IF(A73="","",IF(OR(B73="Canceled",B73="No Show"),"Inactive reservation",IF(F73="","Missing Site ID",IF(OR(H73="",I73=""),"Missing stay dates",IF(I73&lt;=H73,"Fix stay dates",IF(L73&lt;1,"Enter at least one adult",IF(COUNTIF('Site Inventory'!$A$2:$A$101,F73)=0,"Site not found",IF(INDEX('Site Inventory'!$E$2:$E$101,MATCH(F73,'Site Inventory'!$A$2:$A$101,0))&lt;&gt;"Yes","Site is inactive",IF(L73+M73&gt;INDEX('Site Inventory'!$F$2:$F$101,MATCH(F73,'Site Inventory'!$A$2:$A$101,0)),"Guest count exceeds site capacity",IF(AND(O73&gt;0,O73&gt;INDEX('Site Inventory'!$G$2:$G$101,MATCH(F73,'Site Inventory'!$A$2:$A$101,0))),"RV exceeds site length",IF(COUNTIFS($F$2:$F$151,F73,$H$2:$H$151,"&lt;"&amp;I73,$I$2:$I$151,"&gt;"&amp;H73,$A$2:$A$151,"&lt;&gt;"&amp;A73,$B$2:$B$151,"Booked")+COUNTIFS($F$2:$F$151,F73,$H$2:$H$151,"&lt;"&amp;I73,$I$2:$I$151,"&gt;"&amp;H73,$A$2:$A$151,"&lt;&gt;"&amp;A73,$B$2:$B$151,"Checked In")&gt;0,"Overlapping reservation",IF(AND(B73="Booked",Z73&lt;AA73),"Deposit below target",IF(AND(B73="Checked Out",AB73&gt;0),"Balance remains after checkout","OK"))))))))))))),"Review reservation")</f>
        <v/>
      </c>
    </row>
    <row r="74">
      <c r="A74" s="24" t="n"/>
      <c r="B74" s="24" t="n"/>
      <c r="C74" s="24" t="n"/>
      <c r="D74" s="24" t="n"/>
      <c r="E74" s="24" t="n"/>
      <c r="F74" s="24" t="n"/>
      <c r="G74" s="25">
        <f>IFERROR(IF(A74="","",INDEX('Site Inventory'!$C$2:$C$101,MATCH(F74,'Site Inventory'!$A$2:$A$101,0))),"")</f>
        <v/>
      </c>
      <c r="H74" s="26" t="n"/>
      <c r="I74" s="26" t="n"/>
      <c r="J74" s="25">
        <f>IFERROR(IF(A74="","",MAX(0,I74-H74)),"")</f>
        <v/>
      </c>
      <c r="K74" s="25">
        <f>IFERROR(IF(A74="","",IF(OR(B74="Canceled",B74="No Show"),B74,IF(I74&lt;TODAY(),"Past Stay",IF(I74=TODAY(),"Due Out Today",IF(AND(H74&lt;=TODAY(),I74&gt;TODAY()),"In House",IF(H74=TODAY(),"Due In Today","Upcoming")))))),"Check dates")</f>
        <v/>
      </c>
      <c r="L74" s="24" t="n"/>
      <c r="M74" s="24" t="n"/>
      <c r="N74" s="24" t="n"/>
      <c r="O74" s="24" t="n"/>
      <c r="P74" s="24" t="n"/>
      <c r="Q74" s="27">
        <f>IFERROR(IF(A74="","",INDEX('Site Inventory'!$K$2:$K$101,MATCH(F74,'Site Inventory'!$A$2:$A$101,0))),"")</f>
        <v/>
      </c>
      <c r="R74" s="28" t="n"/>
      <c r="S74" s="27">
        <f>IFERROR(IF(A74="","",IF(R74="",Q74,R74)),"")</f>
        <v/>
      </c>
      <c r="T74" s="27">
        <f>IFERROR(IF(A74="","",J74*S74),"")</f>
        <v/>
      </c>
      <c r="U74" s="28" t="n"/>
      <c r="V74" s="27">
        <f>IFERROR(IF(A74="","",Dashboard!$K$4),"")</f>
        <v/>
      </c>
      <c r="W74" s="29">
        <f>IFERROR(IF(A74="","",Dashboard!$K$3),"")</f>
        <v/>
      </c>
      <c r="X74" s="27">
        <f>IFERROR(IF(A74="","",(T74+U74)*W74),"")</f>
        <v/>
      </c>
      <c r="Y74" s="27">
        <f>IFERROR(IF(A74="","",T74+U74+V74+X74),"")</f>
        <v/>
      </c>
      <c r="Z74" s="28" t="n"/>
      <c r="AA74" s="27">
        <f>IFERROR(IF(A74="","",Y74*Dashboard!$K$5),"")</f>
        <v/>
      </c>
      <c r="AB74" s="27">
        <f>IFERROR(IF(A74="","",MAX(0,Y74-Z74)),"")</f>
        <v/>
      </c>
      <c r="AC74" s="24" t="n"/>
      <c r="AD74" s="24" t="n"/>
      <c r="AE74" s="26" t="n"/>
      <c r="AF74" s="30" t="n"/>
      <c r="AG74" s="31">
        <f>IFERROR(IF(A74="","",IF(OR(B74="Canceled",B74="No Show"),"Inactive reservation",IF(F74="","Missing Site ID",IF(OR(H74="",I74=""),"Missing stay dates",IF(I74&lt;=H74,"Fix stay dates",IF(L74&lt;1,"Enter at least one adult",IF(COUNTIF('Site Inventory'!$A$2:$A$101,F74)=0,"Site not found",IF(INDEX('Site Inventory'!$E$2:$E$101,MATCH(F74,'Site Inventory'!$A$2:$A$101,0))&lt;&gt;"Yes","Site is inactive",IF(L74+M74&gt;INDEX('Site Inventory'!$F$2:$F$101,MATCH(F74,'Site Inventory'!$A$2:$A$101,0)),"Guest count exceeds site capacity",IF(AND(O74&gt;0,O74&gt;INDEX('Site Inventory'!$G$2:$G$101,MATCH(F74,'Site Inventory'!$A$2:$A$101,0))),"RV exceeds site length",IF(COUNTIFS($F$2:$F$151,F74,$H$2:$H$151,"&lt;"&amp;I74,$I$2:$I$151,"&gt;"&amp;H74,$A$2:$A$151,"&lt;&gt;"&amp;A74,$B$2:$B$151,"Booked")+COUNTIFS($F$2:$F$151,F74,$H$2:$H$151,"&lt;"&amp;I74,$I$2:$I$151,"&gt;"&amp;H74,$A$2:$A$151,"&lt;&gt;"&amp;A74,$B$2:$B$151,"Checked In")&gt;0,"Overlapping reservation",IF(AND(B74="Booked",Z74&lt;AA74),"Deposit below target",IF(AND(B74="Checked Out",AB74&gt;0),"Balance remains after checkout","OK"))))))))))))),"Review reservation")</f>
        <v/>
      </c>
    </row>
    <row r="75">
      <c r="A75" s="24" t="n"/>
      <c r="B75" s="24" t="n"/>
      <c r="C75" s="24" t="n"/>
      <c r="D75" s="24" t="n"/>
      <c r="E75" s="24" t="n"/>
      <c r="F75" s="24" t="n"/>
      <c r="G75" s="25">
        <f>IFERROR(IF(A75="","",INDEX('Site Inventory'!$C$2:$C$101,MATCH(F75,'Site Inventory'!$A$2:$A$101,0))),"")</f>
        <v/>
      </c>
      <c r="H75" s="26" t="n"/>
      <c r="I75" s="26" t="n"/>
      <c r="J75" s="25">
        <f>IFERROR(IF(A75="","",MAX(0,I75-H75)),"")</f>
        <v/>
      </c>
      <c r="K75" s="25">
        <f>IFERROR(IF(A75="","",IF(OR(B75="Canceled",B75="No Show"),B75,IF(I75&lt;TODAY(),"Past Stay",IF(I75=TODAY(),"Due Out Today",IF(AND(H75&lt;=TODAY(),I75&gt;TODAY()),"In House",IF(H75=TODAY(),"Due In Today","Upcoming")))))),"Check dates")</f>
        <v/>
      </c>
      <c r="L75" s="24" t="n"/>
      <c r="M75" s="24" t="n"/>
      <c r="N75" s="24" t="n"/>
      <c r="O75" s="24" t="n"/>
      <c r="P75" s="24" t="n"/>
      <c r="Q75" s="27">
        <f>IFERROR(IF(A75="","",INDEX('Site Inventory'!$K$2:$K$101,MATCH(F75,'Site Inventory'!$A$2:$A$101,0))),"")</f>
        <v/>
      </c>
      <c r="R75" s="28" t="n"/>
      <c r="S75" s="27">
        <f>IFERROR(IF(A75="","",IF(R75="",Q75,R75)),"")</f>
        <v/>
      </c>
      <c r="T75" s="27">
        <f>IFERROR(IF(A75="","",J75*S75),"")</f>
        <v/>
      </c>
      <c r="U75" s="28" t="n"/>
      <c r="V75" s="27">
        <f>IFERROR(IF(A75="","",Dashboard!$K$4),"")</f>
        <v/>
      </c>
      <c r="W75" s="29">
        <f>IFERROR(IF(A75="","",Dashboard!$K$3),"")</f>
        <v/>
      </c>
      <c r="X75" s="27">
        <f>IFERROR(IF(A75="","",(T75+U75)*W75),"")</f>
        <v/>
      </c>
      <c r="Y75" s="27">
        <f>IFERROR(IF(A75="","",T75+U75+V75+X75),"")</f>
        <v/>
      </c>
      <c r="Z75" s="28" t="n"/>
      <c r="AA75" s="27">
        <f>IFERROR(IF(A75="","",Y75*Dashboard!$K$5),"")</f>
        <v/>
      </c>
      <c r="AB75" s="27">
        <f>IFERROR(IF(A75="","",MAX(0,Y75-Z75)),"")</f>
        <v/>
      </c>
      <c r="AC75" s="24" t="n"/>
      <c r="AD75" s="24" t="n"/>
      <c r="AE75" s="26" t="n"/>
      <c r="AF75" s="30" t="n"/>
      <c r="AG75" s="31">
        <f>IFERROR(IF(A75="","",IF(OR(B75="Canceled",B75="No Show"),"Inactive reservation",IF(F75="","Missing Site ID",IF(OR(H75="",I75=""),"Missing stay dates",IF(I75&lt;=H75,"Fix stay dates",IF(L75&lt;1,"Enter at least one adult",IF(COUNTIF('Site Inventory'!$A$2:$A$101,F75)=0,"Site not found",IF(INDEX('Site Inventory'!$E$2:$E$101,MATCH(F75,'Site Inventory'!$A$2:$A$101,0))&lt;&gt;"Yes","Site is inactive",IF(L75+M75&gt;INDEX('Site Inventory'!$F$2:$F$101,MATCH(F75,'Site Inventory'!$A$2:$A$101,0)),"Guest count exceeds site capacity",IF(AND(O75&gt;0,O75&gt;INDEX('Site Inventory'!$G$2:$G$101,MATCH(F75,'Site Inventory'!$A$2:$A$101,0))),"RV exceeds site length",IF(COUNTIFS($F$2:$F$151,F75,$H$2:$H$151,"&lt;"&amp;I75,$I$2:$I$151,"&gt;"&amp;H75,$A$2:$A$151,"&lt;&gt;"&amp;A75,$B$2:$B$151,"Booked")+COUNTIFS($F$2:$F$151,F75,$H$2:$H$151,"&lt;"&amp;I75,$I$2:$I$151,"&gt;"&amp;H75,$A$2:$A$151,"&lt;&gt;"&amp;A75,$B$2:$B$151,"Checked In")&gt;0,"Overlapping reservation",IF(AND(B75="Booked",Z75&lt;AA75),"Deposit below target",IF(AND(B75="Checked Out",AB75&gt;0),"Balance remains after checkout","OK"))))))))))))),"Review reservation")</f>
        <v/>
      </c>
    </row>
    <row r="76">
      <c r="A76" s="24" t="n"/>
      <c r="B76" s="24" t="n"/>
      <c r="C76" s="24" t="n"/>
      <c r="D76" s="24" t="n"/>
      <c r="E76" s="24" t="n"/>
      <c r="F76" s="24" t="n"/>
      <c r="G76" s="25">
        <f>IFERROR(IF(A76="","",INDEX('Site Inventory'!$C$2:$C$101,MATCH(F76,'Site Inventory'!$A$2:$A$101,0))),"")</f>
        <v/>
      </c>
      <c r="H76" s="26" t="n"/>
      <c r="I76" s="26" t="n"/>
      <c r="J76" s="25">
        <f>IFERROR(IF(A76="","",MAX(0,I76-H76)),"")</f>
        <v/>
      </c>
      <c r="K76" s="25">
        <f>IFERROR(IF(A76="","",IF(OR(B76="Canceled",B76="No Show"),B76,IF(I76&lt;TODAY(),"Past Stay",IF(I76=TODAY(),"Due Out Today",IF(AND(H76&lt;=TODAY(),I76&gt;TODAY()),"In House",IF(H76=TODAY(),"Due In Today","Upcoming")))))),"Check dates")</f>
        <v/>
      </c>
      <c r="L76" s="24" t="n"/>
      <c r="M76" s="24" t="n"/>
      <c r="N76" s="24" t="n"/>
      <c r="O76" s="24" t="n"/>
      <c r="P76" s="24" t="n"/>
      <c r="Q76" s="27">
        <f>IFERROR(IF(A76="","",INDEX('Site Inventory'!$K$2:$K$101,MATCH(F76,'Site Inventory'!$A$2:$A$101,0))),"")</f>
        <v/>
      </c>
      <c r="R76" s="28" t="n"/>
      <c r="S76" s="27">
        <f>IFERROR(IF(A76="","",IF(R76="",Q76,R76)),"")</f>
        <v/>
      </c>
      <c r="T76" s="27">
        <f>IFERROR(IF(A76="","",J76*S76),"")</f>
        <v/>
      </c>
      <c r="U76" s="28" t="n"/>
      <c r="V76" s="27">
        <f>IFERROR(IF(A76="","",Dashboard!$K$4),"")</f>
        <v/>
      </c>
      <c r="W76" s="29">
        <f>IFERROR(IF(A76="","",Dashboard!$K$3),"")</f>
        <v/>
      </c>
      <c r="X76" s="27">
        <f>IFERROR(IF(A76="","",(T76+U76)*W76),"")</f>
        <v/>
      </c>
      <c r="Y76" s="27">
        <f>IFERROR(IF(A76="","",T76+U76+V76+X76),"")</f>
        <v/>
      </c>
      <c r="Z76" s="28" t="n"/>
      <c r="AA76" s="27">
        <f>IFERROR(IF(A76="","",Y76*Dashboard!$K$5),"")</f>
        <v/>
      </c>
      <c r="AB76" s="27">
        <f>IFERROR(IF(A76="","",MAX(0,Y76-Z76)),"")</f>
        <v/>
      </c>
      <c r="AC76" s="24" t="n"/>
      <c r="AD76" s="24" t="n"/>
      <c r="AE76" s="26" t="n"/>
      <c r="AF76" s="30" t="n"/>
      <c r="AG76" s="31">
        <f>IFERROR(IF(A76="","",IF(OR(B76="Canceled",B76="No Show"),"Inactive reservation",IF(F76="","Missing Site ID",IF(OR(H76="",I76=""),"Missing stay dates",IF(I76&lt;=H76,"Fix stay dates",IF(L76&lt;1,"Enter at least one adult",IF(COUNTIF('Site Inventory'!$A$2:$A$101,F76)=0,"Site not found",IF(INDEX('Site Inventory'!$E$2:$E$101,MATCH(F76,'Site Inventory'!$A$2:$A$101,0))&lt;&gt;"Yes","Site is inactive",IF(L76+M76&gt;INDEX('Site Inventory'!$F$2:$F$101,MATCH(F76,'Site Inventory'!$A$2:$A$101,0)),"Guest count exceeds site capacity",IF(AND(O76&gt;0,O76&gt;INDEX('Site Inventory'!$G$2:$G$101,MATCH(F76,'Site Inventory'!$A$2:$A$101,0))),"RV exceeds site length",IF(COUNTIFS($F$2:$F$151,F76,$H$2:$H$151,"&lt;"&amp;I76,$I$2:$I$151,"&gt;"&amp;H76,$A$2:$A$151,"&lt;&gt;"&amp;A76,$B$2:$B$151,"Booked")+COUNTIFS($F$2:$F$151,F76,$H$2:$H$151,"&lt;"&amp;I76,$I$2:$I$151,"&gt;"&amp;H76,$A$2:$A$151,"&lt;&gt;"&amp;A76,$B$2:$B$151,"Checked In")&gt;0,"Overlapping reservation",IF(AND(B76="Booked",Z76&lt;AA76),"Deposit below target",IF(AND(B76="Checked Out",AB76&gt;0),"Balance remains after checkout","OK"))))))))))))),"Review reservation")</f>
        <v/>
      </c>
    </row>
    <row r="77">
      <c r="A77" s="24" t="n"/>
      <c r="B77" s="24" t="n"/>
      <c r="C77" s="24" t="n"/>
      <c r="D77" s="24" t="n"/>
      <c r="E77" s="24" t="n"/>
      <c r="F77" s="24" t="n"/>
      <c r="G77" s="25">
        <f>IFERROR(IF(A77="","",INDEX('Site Inventory'!$C$2:$C$101,MATCH(F77,'Site Inventory'!$A$2:$A$101,0))),"")</f>
        <v/>
      </c>
      <c r="H77" s="26" t="n"/>
      <c r="I77" s="26" t="n"/>
      <c r="J77" s="25">
        <f>IFERROR(IF(A77="","",MAX(0,I77-H77)),"")</f>
        <v/>
      </c>
      <c r="K77" s="25">
        <f>IFERROR(IF(A77="","",IF(OR(B77="Canceled",B77="No Show"),B77,IF(I77&lt;TODAY(),"Past Stay",IF(I77=TODAY(),"Due Out Today",IF(AND(H77&lt;=TODAY(),I77&gt;TODAY()),"In House",IF(H77=TODAY(),"Due In Today","Upcoming")))))),"Check dates")</f>
        <v/>
      </c>
      <c r="L77" s="24" t="n"/>
      <c r="M77" s="24" t="n"/>
      <c r="N77" s="24" t="n"/>
      <c r="O77" s="24" t="n"/>
      <c r="P77" s="24" t="n"/>
      <c r="Q77" s="27">
        <f>IFERROR(IF(A77="","",INDEX('Site Inventory'!$K$2:$K$101,MATCH(F77,'Site Inventory'!$A$2:$A$101,0))),"")</f>
        <v/>
      </c>
      <c r="R77" s="28" t="n"/>
      <c r="S77" s="27">
        <f>IFERROR(IF(A77="","",IF(R77="",Q77,R77)),"")</f>
        <v/>
      </c>
      <c r="T77" s="27">
        <f>IFERROR(IF(A77="","",J77*S77),"")</f>
        <v/>
      </c>
      <c r="U77" s="28" t="n"/>
      <c r="V77" s="27">
        <f>IFERROR(IF(A77="","",Dashboard!$K$4),"")</f>
        <v/>
      </c>
      <c r="W77" s="29">
        <f>IFERROR(IF(A77="","",Dashboard!$K$3),"")</f>
        <v/>
      </c>
      <c r="X77" s="27">
        <f>IFERROR(IF(A77="","",(T77+U77)*W77),"")</f>
        <v/>
      </c>
      <c r="Y77" s="27">
        <f>IFERROR(IF(A77="","",T77+U77+V77+X77),"")</f>
        <v/>
      </c>
      <c r="Z77" s="28" t="n"/>
      <c r="AA77" s="27">
        <f>IFERROR(IF(A77="","",Y77*Dashboard!$K$5),"")</f>
        <v/>
      </c>
      <c r="AB77" s="27">
        <f>IFERROR(IF(A77="","",MAX(0,Y77-Z77)),"")</f>
        <v/>
      </c>
      <c r="AC77" s="24" t="n"/>
      <c r="AD77" s="24" t="n"/>
      <c r="AE77" s="26" t="n"/>
      <c r="AF77" s="30" t="n"/>
      <c r="AG77" s="31">
        <f>IFERROR(IF(A77="","",IF(OR(B77="Canceled",B77="No Show"),"Inactive reservation",IF(F77="","Missing Site ID",IF(OR(H77="",I77=""),"Missing stay dates",IF(I77&lt;=H77,"Fix stay dates",IF(L77&lt;1,"Enter at least one adult",IF(COUNTIF('Site Inventory'!$A$2:$A$101,F77)=0,"Site not found",IF(INDEX('Site Inventory'!$E$2:$E$101,MATCH(F77,'Site Inventory'!$A$2:$A$101,0))&lt;&gt;"Yes","Site is inactive",IF(L77+M77&gt;INDEX('Site Inventory'!$F$2:$F$101,MATCH(F77,'Site Inventory'!$A$2:$A$101,0)),"Guest count exceeds site capacity",IF(AND(O77&gt;0,O77&gt;INDEX('Site Inventory'!$G$2:$G$101,MATCH(F77,'Site Inventory'!$A$2:$A$101,0))),"RV exceeds site length",IF(COUNTIFS($F$2:$F$151,F77,$H$2:$H$151,"&lt;"&amp;I77,$I$2:$I$151,"&gt;"&amp;H77,$A$2:$A$151,"&lt;&gt;"&amp;A77,$B$2:$B$151,"Booked")+COUNTIFS($F$2:$F$151,F77,$H$2:$H$151,"&lt;"&amp;I77,$I$2:$I$151,"&gt;"&amp;H77,$A$2:$A$151,"&lt;&gt;"&amp;A77,$B$2:$B$151,"Checked In")&gt;0,"Overlapping reservation",IF(AND(B77="Booked",Z77&lt;AA77),"Deposit below target",IF(AND(B77="Checked Out",AB77&gt;0),"Balance remains after checkout","OK"))))))))))))),"Review reservation")</f>
        <v/>
      </c>
    </row>
    <row r="78">
      <c r="A78" s="24" t="n"/>
      <c r="B78" s="24" t="n"/>
      <c r="C78" s="24" t="n"/>
      <c r="D78" s="24" t="n"/>
      <c r="E78" s="24" t="n"/>
      <c r="F78" s="24" t="n"/>
      <c r="G78" s="25">
        <f>IFERROR(IF(A78="","",INDEX('Site Inventory'!$C$2:$C$101,MATCH(F78,'Site Inventory'!$A$2:$A$101,0))),"")</f>
        <v/>
      </c>
      <c r="H78" s="26" t="n"/>
      <c r="I78" s="26" t="n"/>
      <c r="J78" s="25">
        <f>IFERROR(IF(A78="","",MAX(0,I78-H78)),"")</f>
        <v/>
      </c>
      <c r="K78" s="25">
        <f>IFERROR(IF(A78="","",IF(OR(B78="Canceled",B78="No Show"),B78,IF(I78&lt;TODAY(),"Past Stay",IF(I78=TODAY(),"Due Out Today",IF(AND(H78&lt;=TODAY(),I78&gt;TODAY()),"In House",IF(H78=TODAY(),"Due In Today","Upcoming")))))),"Check dates")</f>
        <v/>
      </c>
      <c r="L78" s="24" t="n"/>
      <c r="M78" s="24" t="n"/>
      <c r="N78" s="24" t="n"/>
      <c r="O78" s="24" t="n"/>
      <c r="P78" s="24" t="n"/>
      <c r="Q78" s="27">
        <f>IFERROR(IF(A78="","",INDEX('Site Inventory'!$K$2:$K$101,MATCH(F78,'Site Inventory'!$A$2:$A$101,0))),"")</f>
        <v/>
      </c>
      <c r="R78" s="28" t="n"/>
      <c r="S78" s="27">
        <f>IFERROR(IF(A78="","",IF(R78="",Q78,R78)),"")</f>
        <v/>
      </c>
      <c r="T78" s="27">
        <f>IFERROR(IF(A78="","",J78*S78),"")</f>
        <v/>
      </c>
      <c r="U78" s="28" t="n"/>
      <c r="V78" s="27">
        <f>IFERROR(IF(A78="","",Dashboard!$K$4),"")</f>
        <v/>
      </c>
      <c r="W78" s="29">
        <f>IFERROR(IF(A78="","",Dashboard!$K$3),"")</f>
        <v/>
      </c>
      <c r="X78" s="27">
        <f>IFERROR(IF(A78="","",(T78+U78)*W78),"")</f>
        <v/>
      </c>
      <c r="Y78" s="27">
        <f>IFERROR(IF(A78="","",T78+U78+V78+X78),"")</f>
        <v/>
      </c>
      <c r="Z78" s="28" t="n"/>
      <c r="AA78" s="27">
        <f>IFERROR(IF(A78="","",Y78*Dashboard!$K$5),"")</f>
        <v/>
      </c>
      <c r="AB78" s="27">
        <f>IFERROR(IF(A78="","",MAX(0,Y78-Z78)),"")</f>
        <v/>
      </c>
      <c r="AC78" s="24" t="n"/>
      <c r="AD78" s="24" t="n"/>
      <c r="AE78" s="26" t="n"/>
      <c r="AF78" s="30" t="n"/>
      <c r="AG78" s="31">
        <f>IFERROR(IF(A78="","",IF(OR(B78="Canceled",B78="No Show"),"Inactive reservation",IF(F78="","Missing Site ID",IF(OR(H78="",I78=""),"Missing stay dates",IF(I78&lt;=H78,"Fix stay dates",IF(L78&lt;1,"Enter at least one adult",IF(COUNTIF('Site Inventory'!$A$2:$A$101,F78)=0,"Site not found",IF(INDEX('Site Inventory'!$E$2:$E$101,MATCH(F78,'Site Inventory'!$A$2:$A$101,0))&lt;&gt;"Yes","Site is inactive",IF(L78+M78&gt;INDEX('Site Inventory'!$F$2:$F$101,MATCH(F78,'Site Inventory'!$A$2:$A$101,0)),"Guest count exceeds site capacity",IF(AND(O78&gt;0,O78&gt;INDEX('Site Inventory'!$G$2:$G$101,MATCH(F78,'Site Inventory'!$A$2:$A$101,0))),"RV exceeds site length",IF(COUNTIFS($F$2:$F$151,F78,$H$2:$H$151,"&lt;"&amp;I78,$I$2:$I$151,"&gt;"&amp;H78,$A$2:$A$151,"&lt;&gt;"&amp;A78,$B$2:$B$151,"Booked")+COUNTIFS($F$2:$F$151,F78,$H$2:$H$151,"&lt;"&amp;I78,$I$2:$I$151,"&gt;"&amp;H78,$A$2:$A$151,"&lt;&gt;"&amp;A78,$B$2:$B$151,"Checked In")&gt;0,"Overlapping reservation",IF(AND(B78="Booked",Z78&lt;AA78),"Deposit below target",IF(AND(B78="Checked Out",AB78&gt;0),"Balance remains after checkout","OK"))))))))))))),"Review reservation")</f>
        <v/>
      </c>
    </row>
    <row r="79">
      <c r="A79" s="24" t="n"/>
      <c r="B79" s="24" t="n"/>
      <c r="C79" s="24" t="n"/>
      <c r="D79" s="24" t="n"/>
      <c r="E79" s="24" t="n"/>
      <c r="F79" s="24" t="n"/>
      <c r="G79" s="25">
        <f>IFERROR(IF(A79="","",INDEX('Site Inventory'!$C$2:$C$101,MATCH(F79,'Site Inventory'!$A$2:$A$101,0))),"")</f>
        <v/>
      </c>
      <c r="H79" s="26" t="n"/>
      <c r="I79" s="26" t="n"/>
      <c r="J79" s="25">
        <f>IFERROR(IF(A79="","",MAX(0,I79-H79)),"")</f>
        <v/>
      </c>
      <c r="K79" s="25">
        <f>IFERROR(IF(A79="","",IF(OR(B79="Canceled",B79="No Show"),B79,IF(I79&lt;TODAY(),"Past Stay",IF(I79=TODAY(),"Due Out Today",IF(AND(H79&lt;=TODAY(),I79&gt;TODAY()),"In House",IF(H79=TODAY(),"Due In Today","Upcoming")))))),"Check dates")</f>
        <v/>
      </c>
      <c r="L79" s="24" t="n"/>
      <c r="M79" s="24" t="n"/>
      <c r="N79" s="24" t="n"/>
      <c r="O79" s="24" t="n"/>
      <c r="P79" s="24" t="n"/>
      <c r="Q79" s="27">
        <f>IFERROR(IF(A79="","",INDEX('Site Inventory'!$K$2:$K$101,MATCH(F79,'Site Inventory'!$A$2:$A$101,0))),"")</f>
        <v/>
      </c>
      <c r="R79" s="28" t="n"/>
      <c r="S79" s="27">
        <f>IFERROR(IF(A79="","",IF(R79="",Q79,R79)),"")</f>
        <v/>
      </c>
      <c r="T79" s="27">
        <f>IFERROR(IF(A79="","",J79*S79),"")</f>
        <v/>
      </c>
      <c r="U79" s="28" t="n"/>
      <c r="V79" s="27">
        <f>IFERROR(IF(A79="","",Dashboard!$K$4),"")</f>
        <v/>
      </c>
      <c r="W79" s="29">
        <f>IFERROR(IF(A79="","",Dashboard!$K$3),"")</f>
        <v/>
      </c>
      <c r="X79" s="27">
        <f>IFERROR(IF(A79="","",(T79+U79)*W79),"")</f>
        <v/>
      </c>
      <c r="Y79" s="27">
        <f>IFERROR(IF(A79="","",T79+U79+V79+X79),"")</f>
        <v/>
      </c>
      <c r="Z79" s="28" t="n"/>
      <c r="AA79" s="27">
        <f>IFERROR(IF(A79="","",Y79*Dashboard!$K$5),"")</f>
        <v/>
      </c>
      <c r="AB79" s="27">
        <f>IFERROR(IF(A79="","",MAX(0,Y79-Z79)),"")</f>
        <v/>
      </c>
      <c r="AC79" s="24" t="n"/>
      <c r="AD79" s="24" t="n"/>
      <c r="AE79" s="26" t="n"/>
      <c r="AF79" s="30" t="n"/>
      <c r="AG79" s="31">
        <f>IFERROR(IF(A79="","",IF(OR(B79="Canceled",B79="No Show"),"Inactive reservation",IF(F79="","Missing Site ID",IF(OR(H79="",I79=""),"Missing stay dates",IF(I79&lt;=H79,"Fix stay dates",IF(L79&lt;1,"Enter at least one adult",IF(COUNTIF('Site Inventory'!$A$2:$A$101,F79)=0,"Site not found",IF(INDEX('Site Inventory'!$E$2:$E$101,MATCH(F79,'Site Inventory'!$A$2:$A$101,0))&lt;&gt;"Yes","Site is inactive",IF(L79+M79&gt;INDEX('Site Inventory'!$F$2:$F$101,MATCH(F79,'Site Inventory'!$A$2:$A$101,0)),"Guest count exceeds site capacity",IF(AND(O79&gt;0,O79&gt;INDEX('Site Inventory'!$G$2:$G$101,MATCH(F79,'Site Inventory'!$A$2:$A$101,0))),"RV exceeds site length",IF(COUNTIFS($F$2:$F$151,F79,$H$2:$H$151,"&lt;"&amp;I79,$I$2:$I$151,"&gt;"&amp;H79,$A$2:$A$151,"&lt;&gt;"&amp;A79,$B$2:$B$151,"Booked")+COUNTIFS($F$2:$F$151,F79,$H$2:$H$151,"&lt;"&amp;I79,$I$2:$I$151,"&gt;"&amp;H79,$A$2:$A$151,"&lt;&gt;"&amp;A79,$B$2:$B$151,"Checked In")&gt;0,"Overlapping reservation",IF(AND(B79="Booked",Z79&lt;AA79),"Deposit below target",IF(AND(B79="Checked Out",AB79&gt;0),"Balance remains after checkout","OK"))))))))))))),"Review reservation")</f>
        <v/>
      </c>
    </row>
    <row r="80">
      <c r="A80" s="24" t="n"/>
      <c r="B80" s="24" t="n"/>
      <c r="C80" s="24" t="n"/>
      <c r="D80" s="24" t="n"/>
      <c r="E80" s="24" t="n"/>
      <c r="F80" s="24" t="n"/>
      <c r="G80" s="25">
        <f>IFERROR(IF(A80="","",INDEX('Site Inventory'!$C$2:$C$101,MATCH(F80,'Site Inventory'!$A$2:$A$101,0))),"")</f>
        <v/>
      </c>
      <c r="H80" s="26" t="n"/>
      <c r="I80" s="26" t="n"/>
      <c r="J80" s="25">
        <f>IFERROR(IF(A80="","",MAX(0,I80-H80)),"")</f>
        <v/>
      </c>
      <c r="K80" s="25">
        <f>IFERROR(IF(A80="","",IF(OR(B80="Canceled",B80="No Show"),B80,IF(I80&lt;TODAY(),"Past Stay",IF(I80=TODAY(),"Due Out Today",IF(AND(H80&lt;=TODAY(),I80&gt;TODAY()),"In House",IF(H80=TODAY(),"Due In Today","Upcoming")))))),"Check dates")</f>
        <v/>
      </c>
      <c r="L80" s="24" t="n"/>
      <c r="M80" s="24" t="n"/>
      <c r="N80" s="24" t="n"/>
      <c r="O80" s="24" t="n"/>
      <c r="P80" s="24" t="n"/>
      <c r="Q80" s="27">
        <f>IFERROR(IF(A80="","",INDEX('Site Inventory'!$K$2:$K$101,MATCH(F80,'Site Inventory'!$A$2:$A$101,0))),"")</f>
        <v/>
      </c>
      <c r="R80" s="28" t="n"/>
      <c r="S80" s="27">
        <f>IFERROR(IF(A80="","",IF(R80="",Q80,R80)),"")</f>
        <v/>
      </c>
      <c r="T80" s="27">
        <f>IFERROR(IF(A80="","",J80*S80),"")</f>
        <v/>
      </c>
      <c r="U80" s="28" t="n"/>
      <c r="V80" s="27">
        <f>IFERROR(IF(A80="","",Dashboard!$K$4),"")</f>
        <v/>
      </c>
      <c r="W80" s="29">
        <f>IFERROR(IF(A80="","",Dashboard!$K$3),"")</f>
        <v/>
      </c>
      <c r="X80" s="27">
        <f>IFERROR(IF(A80="","",(T80+U80)*W80),"")</f>
        <v/>
      </c>
      <c r="Y80" s="27">
        <f>IFERROR(IF(A80="","",T80+U80+V80+X80),"")</f>
        <v/>
      </c>
      <c r="Z80" s="28" t="n"/>
      <c r="AA80" s="27">
        <f>IFERROR(IF(A80="","",Y80*Dashboard!$K$5),"")</f>
        <v/>
      </c>
      <c r="AB80" s="27">
        <f>IFERROR(IF(A80="","",MAX(0,Y80-Z80)),"")</f>
        <v/>
      </c>
      <c r="AC80" s="24" t="n"/>
      <c r="AD80" s="24" t="n"/>
      <c r="AE80" s="26" t="n"/>
      <c r="AF80" s="30" t="n"/>
      <c r="AG80" s="31">
        <f>IFERROR(IF(A80="","",IF(OR(B80="Canceled",B80="No Show"),"Inactive reservation",IF(F80="","Missing Site ID",IF(OR(H80="",I80=""),"Missing stay dates",IF(I80&lt;=H80,"Fix stay dates",IF(L80&lt;1,"Enter at least one adult",IF(COUNTIF('Site Inventory'!$A$2:$A$101,F80)=0,"Site not found",IF(INDEX('Site Inventory'!$E$2:$E$101,MATCH(F80,'Site Inventory'!$A$2:$A$101,0))&lt;&gt;"Yes","Site is inactive",IF(L80+M80&gt;INDEX('Site Inventory'!$F$2:$F$101,MATCH(F80,'Site Inventory'!$A$2:$A$101,0)),"Guest count exceeds site capacity",IF(AND(O80&gt;0,O80&gt;INDEX('Site Inventory'!$G$2:$G$101,MATCH(F80,'Site Inventory'!$A$2:$A$101,0))),"RV exceeds site length",IF(COUNTIFS($F$2:$F$151,F80,$H$2:$H$151,"&lt;"&amp;I80,$I$2:$I$151,"&gt;"&amp;H80,$A$2:$A$151,"&lt;&gt;"&amp;A80,$B$2:$B$151,"Booked")+COUNTIFS($F$2:$F$151,F80,$H$2:$H$151,"&lt;"&amp;I80,$I$2:$I$151,"&gt;"&amp;H80,$A$2:$A$151,"&lt;&gt;"&amp;A80,$B$2:$B$151,"Checked In")&gt;0,"Overlapping reservation",IF(AND(B80="Booked",Z80&lt;AA80),"Deposit below target",IF(AND(B80="Checked Out",AB80&gt;0),"Balance remains after checkout","OK"))))))))))))),"Review reservation")</f>
        <v/>
      </c>
    </row>
    <row r="81">
      <c r="A81" s="24" t="n"/>
      <c r="B81" s="24" t="n"/>
      <c r="C81" s="24" t="n"/>
      <c r="D81" s="24" t="n"/>
      <c r="E81" s="24" t="n"/>
      <c r="F81" s="24" t="n"/>
      <c r="G81" s="25">
        <f>IFERROR(IF(A81="","",INDEX('Site Inventory'!$C$2:$C$101,MATCH(F81,'Site Inventory'!$A$2:$A$101,0))),"")</f>
        <v/>
      </c>
      <c r="H81" s="26" t="n"/>
      <c r="I81" s="26" t="n"/>
      <c r="J81" s="25">
        <f>IFERROR(IF(A81="","",MAX(0,I81-H81)),"")</f>
        <v/>
      </c>
      <c r="K81" s="25">
        <f>IFERROR(IF(A81="","",IF(OR(B81="Canceled",B81="No Show"),B81,IF(I81&lt;TODAY(),"Past Stay",IF(I81=TODAY(),"Due Out Today",IF(AND(H81&lt;=TODAY(),I81&gt;TODAY()),"In House",IF(H81=TODAY(),"Due In Today","Upcoming")))))),"Check dates")</f>
        <v/>
      </c>
      <c r="L81" s="24" t="n"/>
      <c r="M81" s="24" t="n"/>
      <c r="N81" s="24" t="n"/>
      <c r="O81" s="24" t="n"/>
      <c r="P81" s="24" t="n"/>
      <c r="Q81" s="27">
        <f>IFERROR(IF(A81="","",INDEX('Site Inventory'!$K$2:$K$101,MATCH(F81,'Site Inventory'!$A$2:$A$101,0))),"")</f>
        <v/>
      </c>
      <c r="R81" s="28" t="n"/>
      <c r="S81" s="27">
        <f>IFERROR(IF(A81="","",IF(R81="",Q81,R81)),"")</f>
        <v/>
      </c>
      <c r="T81" s="27">
        <f>IFERROR(IF(A81="","",J81*S81),"")</f>
        <v/>
      </c>
      <c r="U81" s="28" t="n"/>
      <c r="V81" s="27">
        <f>IFERROR(IF(A81="","",Dashboard!$K$4),"")</f>
        <v/>
      </c>
      <c r="W81" s="29">
        <f>IFERROR(IF(A81="","",Dashboard!$K$3),"")</f>
        <v/>
      </c>
      <c r="X81" s="27">
        <f>IFERROR(IF(A81="","",(T81+U81)*W81),"")</f>
        <v/>
      </c>
      <c r="Y81" s="27">
        <f>IFERROR(IF(A81="","",T81+U81+V81+X81),"")</f>
        <v/>
      </c>
      <c r="Z81" s="28" t="n"/>
      <c r="AA81" s="27">
        <f>IFERROR(IF(A81="","",Y81*Dashboard!$K$5),"")</f>
        <v/>
      </c>
      <c r="AB81" s="27">
        <f>IFERROR(IF(A81="","",MAX(0,Y81-Z81)),"")</f>
        <v/>
      </c>
      <c r="AC81" s="24" t="n"/>
      <c r="AD81" s="24" t="n"/>
      <c r="AE81" s="26" t="n"/>
      <c r="AF81" s="30" t="n"/>
      <c r="AG81" s="31">
        <f>IFERROR(IF(A81="","",IF(OR(B81="Canceled",B81="No Show"),"Inactive reservation",IF(F81="","Missing Site ID",IF(OR(H81="",I81=""),"Missing stay dates",IF(I81&lt;=H81,"Fix stay dates",IF(L81&lt;1,"Enter at least one adult",IF(COUNTIF('Site Inventory'!$A$2:$A$101,F81)=0,"Site not found",IF(INDEX('Site Inventory'!$E$2:$E$101,MATCH(F81,'Site Inventory'!$A$2:$A$101,0))&lt;&gt;"Yes","Site is inactive",IF(L81+M81&gt;INDEX('Site Inventory'!$F$2:$F$101,MATCH(F81,'Site Inventory'!$A$2:$A$101,0)),"Guest count exceeds site capacity",IF(AND(O81&gt;0,O81&gt;INDEX('Site Inventory'!$G$2:$G$101,MATCH(F81,'Site Inventory'!$A$2:$A$101,0))),"RV exceeds site length",IF(COUNTIFS($F$2:$F$151,F81,$H$2:$H$151,"&lt;"&amp;I81,$I$2:$I$151,"&gt;"&amp;H81,$A$2:$A$151,"&lt;&gt;"&amp;A81,$B$2:$B$151,"Booked")+COUNTIFS($F$2:$F$151,F81,$H$2:$H$151,"&lt;"&amp;I81,$I$2:$I$151,"&gt;"&amp;H81,$A$2:$A$151,"&lt;&gt;"&amp;A81,$B$2:$B$151,"Checked In")&gt;0,"Overlapping reservation",IF(AND(B81="Booked",Z81&lt;AA81),"Deposit below target",IF(AND(B81="Checked Out",AB81&gt;0),"Balance remains after checkout","OK"))))))))))))),"Review reservation")</f>
        <v/>
      </c>
    </row>
    <row r="82">
      <c r="A82" s="24" t="n"/>
      <c r="B82" s="24" t="n"/>
      <c r="C82" s="24" t="n"/>
      <c r="D82" s="24" t="n"/>
      <c r="E82" s="24" t="n"/>
      <c r="F82" s="24" t="n"/>
      <c r="G82" s="25">
        <f>IFERROR(IF(A82="","",INDEX('Site Inventory'!$C$2:$C$101,MATCH(F82,'Site Inventory'!$A$2:$A$101,0))),"")</f>
        <v/>
      </c>
      <c r="H82" s="26" t="n"/>
      <c r="I82" s="26" t="n"/>
      <c r="J82" s="25">
        <f>IFERROR(IF(A82="","",MAX(0,I82-H82)),"")</f>
        <v/>
      </c>
      <c r="K82" s="25">
        <f>IFERROR(IF(A82="","",IF(OR(B82="Canceled",B82="No Show"),B82,IF(I82&lt;TODAY(),"Past Stay",IF(I82=TODAY(),"Due Out Today",IF(AND(H82&lt;=TODAY(),I82&gt;TODAY()),"In House",IF(H82=TODAY(),"Due In Today","Upcoming")))))),"Check dates")</f>
        <v/>
      </c>
      <c r="L82" s="24" t="n"/>
      <c r="M82" s="24" t="n"/>
      <c r="N82" s="24" t="n"/>
      <c r="O82" s="24" t="n"/>
      <c r="P82" s="24" t="n"/>
      <c r="Q82" s="27">
        <f>IFERROR(IF(A82="","",INDEX('Site Inventory'!$K$2:$K$101,MATCH(F82,'Site Inventory'!$A$2:$A$101,0))),"")</f>
        <v/>
      </c>
      <c r="R82" s="28" t="n"/>
      <c r="S82" s="27">
        <f>IFERROR(IF(A82="","",IF(R82="",Q82,R82)),"")</f>
        <v/>
      </c>
      <c r="T82" s="27">
        <f>IFERROR(IF(A82="","",J82*S82),"")</f>
        <v/>
      </c>
      <c r="U82" s="28" t="n"/>
      <c r="V82" s="27">
        <f>IFERROR(IF(A82="","",Dashboard!$K$4),"")</f>
        <v/>
      </c>
      <c r="W82" s="29">
        <f>IFERROR(IF(A82="","",Dashboard!$K$3),"")</f>
        <v/>
      </c>
      <c r="X82" s="27">
        <f>IFERROR(IF(A82="","",(T82+U82)*W82),"")</f>
        <v/>
      </c>
      <c r="Y82" s="27">
        <f>IFERROR(IF(A82="","",T82+U82+V82+X82),"")</f>
        <v/>
      </c>
      <c r="Z82" s="28" t="n"/>
      <c r="AA82" s="27">
        <f>IFERROR(IF(A82="","",Y82*Dashboard!$K$5),"")</f>
        <v/>
      </c>
      <c r="AB82" s="27">
        <f>IFERROR(IF(A82="","",MAX(0,Y82-Z82)),"")</f>
        <v/>
      </c>
      <c r="AC82" s="24" t="n"/>
      <c r="AD82" s="24" t="n"/>
      <c r="AE82" s="26" t="n"/>
      <c r="AF82" s="30" t="n"/>
      <c r="AG82" s="31">
        <f>IFERROR(IF(A82="","",IF(OR(B82="Canceled",B82="No Show"),"Inactive reservation",IF(F82="","Missing Site ID",IF(OR(H82="",I82=""),"Missing stay dates",IF(I82&lt;=H82,"Fix stay dates",IF(L82&lt;1,"Enter at least one adult",IF(COUNTIF('Site Inventory'!$A$2:$A$101,F82)=0,"Site not found",IF(INDEX('Site Inventory'!$E$2:$E$101,MATCH(F82,'Site Inventory'!$A$2:$A$101,0))&lt;&gt;"Yes","Site is inactive",IF(L82+M82&gt;INDEX('Site Inventory'!$F$2:$F$101,MATCH(F82,'Site Inventory'!$A$2:$A$101,0)),"Guest count exceeds site capacity",IF(AND(O82&gt;0,O82&gt;INDEX('Site Inventory'!$G$2:$G$101,MATCH(F82,'Site Inventory'!$A$2:$A$101,0))),"RV exceeds site length",IF(COUNTIFS($F$2:$F$151,F82,$H$2:$H$151,"&lt;"&amp;I82,$I$2:$I$151,"&gt;"&amp;H82,$A$2:$A$151,"&lt;&gt;"&amp;A82,$B$2:$B$151,"Booked")+COUNTIFS($F$2:$F$151,F82,$H$2:$H$151,"&lt;"&amp;I82,$I$2:$I$151,"&gt;"&amp;H82,$A$2:$A$151,"&lt;&gt;"&amp;A82,$B$2:$B$151,"Checked In")&gt;0,"Overlapping reservation",IF(AND(B82="Booked",Z82&lt;AA82),"Deposit below target",IF(AND(B82="Checked Out",AB82&gt;0),"Balance remains after checkout","OK"))))))))))))),"Review reservation")</f>
        <v/>
      </c>
    </row>
    <row r="83">
      <c r="A83" s="24" t="n"/>
      <c r="B83" s="24" t="n"/>
      <c r="C83" s="24" t="n"/>
      <c r="D83" s="24" t="n"/>
      <c r="E83" s="24" t="n"/>
      <c r="F83" s="24" t="n"/>
      <c r="G83" s="25">
        <f>IFERROR(IF(A83="","",INDEX('Site Inventory'!$C$2:$C$101,MATCH(F83,'Site Inventory'!$A$2:$A$101,0))),"")</f>
        <v/>
      </c>
      <c r="H83" s="26" t="n"/>
      <c r="I83" s="26" t="n"/>
      <c r="J83" s="25">
        <f>IFERROR(IF(A83="","",MAX(0,I83-H83)),"")</f>
        <v/>
      </c>
      <c r="K83" s="25">
        <f>IFERROR(IF(A83="","",IF(OR(B83="Canceled",B83="No Show"),B83,IF(I83&lt;TODAY(),"Past Stay",IF(I83=TODAY(),"Due Out Today",IF(AND(H83&lt;=TODAY(),I83&gt;TODAY()),"In House",IF(H83=TODAY(),"Due In Today","Upcoming")))))),"Check dates")</f>
        <v/>
      </c>
      <c r="L83" s="24" t="n"/>
      <c r="M83" s="24" t="n"/>
      <c r="N83" s="24" t="n"/>
      <c r="O83" s="24" t="n"/>
      <c r="P83" s="24" t="n"/>
      <c r="Q83" s="27">
        <f>IFERROR(IF(A83="","",INDEX('Site Inventory'!$K$2:$K$101,MATCH(F83,'Site Inventory'!$A$2:$A$101,0))),"")</f>
        <v/>
      </c>
      <c r="R83" s="28" t="n"/>
      <c r="S83" s="27">
        <f>IFERROR(IF(A83="","",IF(R83="",Q83,R83)),"")</f>
        <v/>
      </c>
      <c r="T83" s="27">
        <f>IFERROR(IF(A83="","",J83*S83),"")</f>
        <v/>
      </c>
      <c r="U83" s="28" t="n"/>
      <c r="V83" s="27">
        <f>IFERROR(IF(A83="","",Dashboard!$K$4),"")</f>
        <v/>
      </c>
      <c r="W83" s="29">
        <f>IFERROR(IF(A83="","",Dashboard!$K$3),"")</f>
        <v/>
      </c>
      <c r="X83" s="27">
        <f>IFERROR(IF(A83="","",(T83+U83)*W83),"")</f>
        <v/>
      </c>
      <c r="Y83" s="27">
        <f>IFERROR(IF(A83="","",T83+U83+V83+X83),"")</f>
        <v/>
      </c>
      <c r="Z83" s="28" t="n"/>
      <c r="AA83" s="27">
        <f>IFERROR(IF(A83="","",Y83*Dashboard!$K$5),"")</f>
        <v/>
      </c>
      <c r="AB83" s="27">
        <f>IFERROR(IF(A83="","",MAX(0,Y83-Z83)),"")</f>
        <v/>
      </c>
      <c r="AC83" s="24" t="n"/>
      <c r="AD83" s="24" t="n"/>
      <c r="AE83" s="26" t="n"/>
      <c r="AF83" s="30" t="n"/>
      <c r="AG83" s="31">
        <f>IFERROR(IF(A83="","",IF(OR(B83="Canceled",B83="No Show"),"Inactive reservation",IF(F83="","Missing Site ID",IF(OR(H83="",I83=""),"Missing stay dates",IF(I83&lt;=H83,"Fix stay dates",IF(L83&lt;1,"Enter at least one adult",IF(COUNTIF('Site Inventory'!$A$2:$A$101,F83)=0,"Site not found",IF(INDEX('Site Inventory'!$E$2:$E$101,MATCH(F83,'Site Inventory'!$A$2:$A$101,0))&lt;&gt;"Yes","Site is inactive",IF(L83+M83&gt;INDEX('Site Inventory'!$F$2:$F$101,MATCH(F83,'Site Inventory'!$A$2:$A$101,0)),"Guest count exceeds site capacity",IF(AND(O83&gt;0,O83&gt;INDEX('Site Inventory'!$G$2:$G$101,MATCH(F83,'Site Inventory'!$A$2:$A$101,0))),"RV exceeds site length",IF(COUNTIFS($F$2:$F$151,F83,$H$2:$H$151,"&lt;"&amp;I83,$I$2:$I$151,"&gt;"&amp;H83,$A$2:$A$151,"&lt;&gt;"&amp;A83,$B$2:$B$151,"Booked")+COUNTIFS($F$2:$F$151,F83,$H$2:$H$151,"&lt;"&amp;I83,$I$2:$I$151,"&gt;"&amp;H83,$A$2:$A$151,"&lt;&gt;"&amp;A83,$B$2:$B$151,"Checked In")&gt;0,"Overlapping reservation",IF(AND(B83="Booked",Z83&lt;AA83),"Deposit below target",IF(AND(B83="Checked Out",AB83&gt;0),"Balance remains after checkout","OK"))))))))))))),"Review reservation")</f>
        <v/>
      </c>
    </row>
    <row r="84">
      <c r="A84" s="24" t="n"/>
      <c r="B84" s="24" t="n"/>
      <c r="C84" s="24" t="n"/>
      <c r="D84" s="24" t="n"/>
      <c r="E84" s="24" t="n"/>
      <c r="F84" s="24" t="n"/>
      <c r="G84" s="25">
        <f>IFERROR(IF(A84="","",INDEX('Site Inventory'!$C$2:$C$101,MATCH(F84,'Site Inventory'!$A$2:$A$101,0))),"")</f>
        <v/>
      </c>
      <c r="H84" s="26" t="n"/>
      <c r="I84" s="26" t="n"/>
      <c r="J84" s="25">
        <f>IFERROR(IF(A84="","",MAX(0,I84-H84)),"")</f>
        <v/>
      </c>
      <c r="K84" s="25">
        <f>IFERROR(IF(A84="","",IF(OR(B84="Canceled",B84="No Show"),B84,IF(I84&lt;TODAY(),"Past Stay",IF(I84=TODAY(),"Due Out Today",IF(AND(H84&lt;=TODAY(),I84&gt;TODAY()),"In House",IF(H84=TODAY(),"Due In Today","Upcoming")))))),"Check dates")</f>
        <v/>
      </c>
      <c r="L84" s="24" t="n"/>
      <c r="M84" s="24" t="n"/>
      <c r="N84" s="24" t="n"/>
      <c r="O84" s="24" t="n"/>
      <c r="P84" s="24" t="n"/>
      <c r="Q84" s="27">
        <f>IFERROR(IF(A84="","",INDEX('Site Inventory'!$K$2:$K$101,MATCH(F84,'Site Inventory'!$A$2:$A$101,0))),"")</f>
        <v/>
      </c>
      <c r="R84" s="28" t="n"/>
      <c r="S84" s="27">
        <f>IFERROR(IF(A84="","",IF(R84="",Q84,R84)),"")</f>
        <v/>
      </c>
      <c r="T84" s="27">
        <f>IFERROR(IF(A84="","",J84*S84),"")</f>
        <v/>
      </c>
      <c r="U84" s="28" t="n"/>
      <c r="V84" s="27">
        <f>IFERROR(IF(A84="","",Dashboard!$K$4),"")</f>
        <v/>
      </c>
      <c r="W84" s="29">
        <f>IFERROR(IF(A84="","",Dashboard!$K$3),"")</f>
        <v/>
      </c>
      <c r="X84" s="27">
        <f>IFERROR(IF(A84="","",(T84+U84)*W84),"")</f>
        <v/>
      </c>
      <c r="Y84" s="27">
        <f>IFERROR(IF(A84="","",T84+U84+V84+X84),"")</f>
        <v/>
      </c>
      <c r="Z84" s="28" t="n"/>
      <c r="AA84" s="27">
        <f>IFERROR(IF(A84="","",Y84*Dashboard!$K$5),"")</f>
        <v/>
      </c>
      <c r="AB84" s="27">
        <f>IFERROR(IF(A84="","",MAX(0,Y84-Z84)),"")</f>
        <v/>
      </c>
      <c r="AC84" s="24" t="n"/>
      <c r="AD84" s="24" t="n"/>
      <c r="AE84" s="26" t="n"/>
      <c r="AF84" s="30" t="n"/>
      <c r="AG84" s="31">
        <f>IFERROR(IF(A84="","",IF(OR(B84="Canceled",B84="No Show"),"Inactive reservation",IF(F84="","Missing Site ID",IF(OR(H84="",I84=""),"Missing stay dates",IF(I84&lt;=H84,"Fix stay dates",IF(L84&lt;1,"Enter at least one adult",IF(COUNTIF('Site Inventory'!$A$2:$A$101,F84)=0,"Site not found",IF(INDEX('Site Inventory'!$E$2:$E$101,MATCH(F84,'Site Inventory'!$A$2:$A$101,0))&lt;&gt;"Yes","Site is inactive",IF(L84+M84&gt;INDEX('Site Inventory'!$F$2:$F$101,MATCH(F84,'Site Inventory'!$A$2:$A$101,0)),"Guest count exceeds site capacity",IF(AND(O84&gt;0,O84&gt;INDEX('Site Inventory'!$G$2:$G$101,MATCH(F84,'Site Inventory'!$A$2:$A$101,0))),"RV exceeds site length",IF(COUNTIFS($F$2:$F$151,F84,$H$2:$H$151,"&lt;"&amp;I84,$I$2:$I$151,"&gt;"&amp;H84,$A$2:$A$151,"&lt;&gt;"&amp;A84,$B$2:$B$151,"Booked")+COUNTIFS($F$2:$F$151,F84,$H$2:$H$151,"&lt;"&amp;I84,$I$2:$I$151,"&gt;"&amp;H84,$A$2:$A$151,"&lt;&gt;"&amp;A84,$B$2:$B$151,"Checked In")&gt;0,"Overlapping reservation",IF(AND(B84="Booked",Z84&lt;AA84),"Deposit below target",IF(AND(B84="Checked Out",AB84&gt;0),"Balance remains after checkout","OK"))))))))))))),"Review reservation")</f>
        <v/>
      </c>
    </row>
    <row r="85">
      <c r="A85" s="24" t="n"/>
      <c r="B85" s="24" t="n"/>
      <c r="C85" s="24" t="n"/>
      <c r="D85" s="24" t="n"/>
      <c r="E85" s="24" t="n"/>
      <c r="F85" s="24" t="n"/>
      <c r="G85" s="25">
        <f>IFERROR(IF(A85="","",INDEX('Site Inventory'!$C$2:$C$101,MATCH(F85,'Site Inventory'!$A$2:$A$101,0))),"")</f>
        <v/>
      </c>
      <c r="H85" s="26" t="n"/>
      <c r="I85" s="26" t="n"/>
      <c r="J85" s="25">
        <f>IFERROR(IF(A85="","",MAX(0,I85-H85)),"")</f>
        <v/>
      </c>
      <c r="K85" s="25">
        <f>IFERROR(IF(A85="","",IF(OR(B85="Canceled",B85="No Show"),B85,IF(I85&lt;TODAY(),"Past Stay",IF(I85=TODAY(),"Due Out Today",IF(AND(H85&lt;=TODAY(),I85&gt;TODAY()),"In House",IF(H85=TODAY(),"Due In Today","Upcoming")))))),"Check dates")</f>
        <v/>
      </c>
      <c r="L85" s="24" t="n"/>
      <c r="M85" s="24" t="n"/>
      <c r="N85" s="24" t="n"/>
      <c r="O85" s="24" t="n"/>
      <c r="P85" s="24" t="n"/>
      <c r="Q85" s="27">
        <f>IFERROR(IF(A85="","",INDEX('Site Inventory'!$K$2:$K$101,MATCH(F85,'Site Inventory'!$A$2:$A$101,0))),"")</f>
        <v/>
      </c>
      <c r="R85" s="28" t="n"/>
      <c r="S85" s="27">
        <f>IFERROR(IF(A85="","",IF(R85="",Q85,R85)),"")</f>
        <v/>
      </c>
      <c r="T85" s="27">
        <f>IFERROR(IF(A85="","",J85*S85),"")</f>
        <v/>
      </c>
      <c r="U85" s="28" t="n"/>
      <c r="V85" s="27">
        <f>IFERROR(IF(A85="","",Dashboard!$K$4),"")</f>
        <v/>
      </c>
      <c r="W85" s="29">
        <f>IFERROR(IF(A85="","",Dashboard!$K$3),"")</f>
        <v/>
      </c>
      <c r="X85" s="27">
        <f>IFERROR(IF(A85="","",(T85+U85)*W85),"")</f>
        <v/>
      </c>
      <c r="Y85" s="27">
        <f>IFERROR(IF(A85="","",T85+U85+V85+X85),"")</f>
        <v/>
      </c>
      <c r="Z85" s="28" t="n"/>
      <c r="AA85" s="27">
        <f>IFERROR(IF(A85="","",Y85*Dashboard!$K$5),"")</f>
        <v/>
      </c>
      <c r="AB85" s="27">
        <f>IFERROR(IF(A85="","",MAX(0,Y85-Z85)),"")</f>
        <v/>
      </c>
      <c r="AC85" s="24" t="n"/>
      <c r="AD85" s="24" t="n"/>
      <c r="AE85" s="26" t="n"/>
      <c r="AF85" s="30" t="n"/>
      <c r="AG85" s="31">
        <f>IFERROR(IF(A85="","",IF(OR(B85="Canceled",B85="No Show"),"Inactive reservation",IF(F85="","Missing Site ID",IF(OR(H85="",I85=""),"Missing stay dates",IF(I85&lt;=H85,"Fix stay dates",IF(L85&lt;1,"Enter at least one adult",IF(COUNTIF('Site Inventory'!$A$2:$A$101,F85)=0,"Site not found",IF(INDEX('Site Inventory'!$E$2:$E$101,MATCH(F85,'Site Inventory'!$A$2:$A$101,0))&lt;&gt;"Yes","Site is inactive",IF(L85+M85&gt;INDEX('Site Inventory'!$F$2:$F$101,MATCH(F85,'Site Inventory'!$A$2:$A$101,0)),"Guest count exceeds site capacity",IF(AND(O85&gt;0,O85&gt;INDEX('Site Inventory'!$G$2:$G$101,MATCH(F85,'Site Inventory'!$A$2:$A$101,0))),"RV exceeds site length",IF(COUNTIFS($F$2:$F$151,F85,$H$2:$H$151,"&lt;"&amp;I85,$I$2:$I$151,"&gt;"&amp;H85,$A$2:$A$151,"&lt;&gt;"&amp;A85,$B$2:$B$151,"Booked")+COUNTIFS($F$2:$F$151,F85,$H$2:$H$151,"&lt;"&amp;I85,$I$2:$I$151,"&gt;"&amp;H85,$A$2:$A$151,"&lt;&gt;"&amp;A85,$B$2:$B$151,"Checked In")&gt;0,"Overlapping reservation",IF(AND(B85="Booked",Z85&lt;AA85),"Deposit below target",IF(AND(B85="Checked Out",AB85&gt;0),"Balance remains after checkout","OK"))))))))))))),"Review reservation")</f>
        <v/>
      </c>
    </row>
    <row r="86">
      <c r="A86" s="24" t="n"/>
      <c r="B86" s="24" t="n"/>
      <c r="C86" s="24" t="n"/>
      <c r="D86" s="24" t="n"/>
      <c r="E86" s="24" t="n"/>
      <c r="F86" s="24" t="n"/>
      <c r="G86" s="25">
        <f>IFERROR(IF(A86="","",INDEX('Site Inventory'!$C$2:$C$101,MATCH(F86,'Site Inventory'!$A$2:$A$101,0))),"")</f>
        <v/>
      </c>
      <c r="H86" s="26" t="n"/>
      <c r="I86" s="26" t="n"/>
      <c r="J86" s="25">
        <f>IFERROR(IF(A86="","",MAX(0,I86-H86)),"")</f>
        <v/>
      </c>
      <c r="K86" s="25">
        <f>IFERROR(IF(A86="","",IF(OR(B86="Canceled",B86="No Show"),B86,IF(I86&lt;TODAY(),"Past Stay",IF(I86=TODAY(),"Due Out Today",IF(AND(H86&lt;=TODAY(),I86&gt;TODAY()),"In House",IF(H86=TODAY(),"Due In Today","Upcoming")))))),"Check dates")</f>
        <v/>
      </c>
      <c r="L86" s="24" t="n"/>
      <c r="M86" s="24" t="n"/>
      <c r="N86" s="24" t="n"/>
      <c r="O86" s="24" t="n"/>
      <c r="P86" s="24" t="n"/>
      <c r="Q86" s="27">
        <f>IFERROR(IF(A86="","",INDEX('Site Inventory'!$K$2:$K$101,MATCH(F86,'Site Inventory'!$A$2:$A$101,0))),"")</f>
        <v/>
      </c>
      <c r="R86" s="28" t="n"/>
      <c r="S86" s="27">
        <f>IFERROR(IF(A86="","",IF(R86="",Q86,R86)),"")</f>
        <v/>
      </c>
      <c r="T86" s="27">
        <f>IFERROR(IF(A86="","",J86*S86),"")</f>
        <v/>
      </c>
      <c r="U86" s="28" t="n"/>
      <c r="V86" s="27">
        <f>IFERROR(IF(A86="","",Dashboard!$K$4),"")</f>
        <v/>
      </c>
      <c r="W86" s="29">
        <f>IFERROR(IF(A86="","",Dashboard!$K$3),"")</f>
        <v/>
      </c>
      <c r="X86" s="27">
        <f>IFERROR(IF(A86="","",(T86+U86)*W86),"")</f>
        <v/>
      </c>
      <c r="Y86" s="27">
        <f>IFERROR(IF(A86="","",T86+U86+V86+X86),"")</f>
        <v/>
      </c>
      <c r="Z86" s="28" t="n"/>
      <c r="AA86" s="27">
        <f>IFERROR(IF(A86="","",Y86*Dashboard!$K$5),"")</f>
        <v/>
      </c>
      <c r="AB86" s="27">
        <f>IFERROR(IF(A86="","",MAX(0,Y86-Z86)),"")</f>
        <v/>
      </c>
      <c r="AC86" s="24" t="n"/>
      <c r="AD86" s="24" t="n"/>
      <c r="AE86" s="26" t="n"/>
      <c r="AF86" s="30" t="n"/>
      <c r="AG86" s="31">
        <f>IFERROR(IF(A86="","",IF(OR(B86="Canceled",B86="No Show"),"Inactive reservation",IF(F86="","Missing Site ID",IF(OR(H86="",I86=""),"Missing stay dates",IF(I86&lt;=H86,"Fix stay dates",IF(L86&lt;1,"Enter at least one adult",IF(COUNTIF('Site Inventory'!$A$2:$A$101,F86)=0,"Site not found",IF(INDEX('Site Inventory'!$E$2:$E$101,MATCH(F86,'Site Inventory'!$A$2:$A$101,0))&lt;&gt;"Yes","Site is inactive",IF(L86+M86&gt;INDEX('Site Inventory'!$F$2:$F$101,MATCH(F86,'Site Inventory'!$A$2:$A$101,0)),"Guest count exceeds site capacity",IF(AND(O86&gt;0,O86&gt;INDEX('Site Inventory'!$G$2:$G$101,MATCH(F86,'Site Inventory'!$A$2:$A$101,0))),"RV exceeds site length",IF(COUNTIFS($F$2:$F$151,F86,$H$2:$H$151,"&lt;"&amp;I86,$I$2:$I$151,"&gt;"&amp;H86,$A$2:$A$151,"&lt;&gt;"&amp;A86,$B$2:$B$151,"Booked")+COUNTIFS($F$2:$F$151,F86,$H$2:$H$151,"&lt;"&amp;I86,$I$2:$I$151,"&gt;"&amp;H86,$A$2:$A$151,"&lt;&gt;"&amp;A86,$B$2:$B$151,"Checked In")&gt;0,"Overlapping reservation",IF(AND(B86="Booked",Z86&lt;AA86),"Deposit below target",IF(AND(B86="Checked Out",AB86&gt;0),"Balance remains after checkout","OK"))))))))))))),"Review reservation")</f>
        <v/>
      </c>
    </row>
    <row r="87">
      <c r="A87" s="24" t="n"/>
      <c r="B87" s="24" t="n"/>
      <c r="C87" s="24" t="n"/>
      <c r="D87" s="24" t="n"/>
      <c r="E87" s="24" t="n"/>
      <c r="F87" s="24" t="n"/>
      <c r="G87" s="25">
        <f>IFERROR(IF(A87="","",INDEX('Site Inventory'!$C$2:$C$101,MATCH(F87,'Site Inventory'!$A$2:$A$101,0))),"")</f>
        <v/>
      </c>
      <c r="H87" s="26" t="n"/>
      <c r="I87" s="26" t="n"/>
      <c r="J87" s="25">
        <f>IFERROR(IF(A87="","",MAX(0,I87-H87)),"")</f>
        <v/>
      </c>
      <c r="K87" s="25">
        <f>IFERROR(IF(A87="","",IF(OR(B87="Canceled",B87="No Show"),B87,IF(I87&lt;TODAY(),"Past Stay",IF(I87=TODAY(),"Due Out Today",IF(AND(H87&lt;=TODAY(),I87&gt;TODAY()),"In House",IF(H87=TODAY(),"Due In Today","Upcoming")))))),"Check dates")</f>
        <v/>
      </c>
      <c r="L87" s="24" t="n"/>
      <c r="M87" s="24" t="n"/>
      <c r="N87" s="24" t="n"/>
      <c r="O87" s="24" t="n"/>
      <c r="P87" s="24" t="n"/>
      <c r="Q87" s="27">
        <f>IFERROR(IF(A87="","",INDEX('Site Inventory'!$K$2:$K$101,MATCH(F87,'Site Inventory'!$A$2:$A$101,0))),"")</f>
        <v/>
      </c>
      <c r="R87" s="28" t="n"/>
      <c r="S87" s="27">
        <f>IFERROR(IF(A87="","",IF(R87="",Q87,R87)),"")</f>
        <v/>
      </c>
      <c r="T87" s="27">
        <f>IFERROR(IF(A87="","",J87*S87),"")</f>
        <v/>
      </c>
      <c r="U87" s="28" t="n"/>
      <c r="V87" s="27">
        <f>IFERROR(IF(A87="","",Dashboard!$K$4),"")</f>
        <v/>
      </c>
      <c r="W87" s="29">
        <f>IFERROR(IF(A87="","",Dashboard!$K$3),"")</f>
        <v/>
      </c>
      <c r="X87" s="27">
        <f>IFERROR(IF(A87="","",(T87+U87)*W87),"")</f>
        <v/>
      </c>
      <c r="Y87" s="27">
        <f>IFERROR(IF(A87="","",T87+U87+V87+X87),"")</f>
        <v/>
      </c>
      <c r="Z87" s="28" t="n"/>
      <c r="AA87" s="27">
        <f>IFERROR(IF(A87="","",Y87*Dashboard!$K$5),"")</f>
        <v/>
      </c>
      <c r="AB87" s="27">
        <f>IFERROR(IF(A87="","",MAX(0,Y87-Z87)),"")</f>
        <v/>
      </c>
      <c r="AC87" s="24" t="n"/>
      <c r="AD87" s="24" t="n"/>
      <c r="AE87" s="26" t="n"/>
      <c r="AF87" s="30" t="n"/>
      <c r="AG87" s="31">
        <f>IFERROR(IF(A87="","",IF(OR(B87="Canceled",B87="No Show"),"Inactive reservation",IF(F87="","Missing Site ID",IF(OR(H87="",I87=""),"Missing stay dates",IF(I87&lt;=H87,"Fix stay dates",IF(L87&lt;1,"Enter at least one adult",IF(COUNTIF('Site Inventory'!$A$2:$A$101,F87)=0,"Site not found",IF(INDEX('Site Inventory'!$E$2:$E$101,MATCH(F87,'Site Inventory'!$A$2:$A$101,0))&lt;&gt;"Yes","Site is inactive",IF(L87+M87&gt;INDEX('Site Inventory'!$F$2:$F$101,MATCH(F87,'Site Inventory'!$A$2:$A$101,0)),"Guest count exceeds site capacity",IF(AND(O87&gt;0,O87&gt;INDEX('Site Inventory'!$G$2:$G$101,MATCH(F87,'Site Inventory'!$A$2:$A$101,0))),"RV exceeds site length",IF(COUNTIFS($F$2:$F$151,F87,$H$2:$H$151,"&lt;"&amp;I87,$I$2:$I$151,"&gt;"&amp;H87,$A$2:$A$151,"&lt;&gt;"&amp;A87,$B$2:$B$151,"Booked")+COUNTIFS($F$2:$F$151,F87,$H$2:$H$151,"&lt;"&amp;I87,$I$2:$I$151,"&gt;"&amp;H87,$A$2:$A$151,"&lt;&gt;"&amp;A87,$B$2:$B$151,"Checked In")&gt;0,"Overlapping reservation",IF(AND(B87="Booked",Z87&lt;AA87),"Deposit below target",IF(AND(B87="Checked Out",AB87&gt;0),"Balance remains after checkout","OK"))))))))))))),"Review reservation")</f>
        <v/>
      </c>
    </row>
    <row r="88">
      <c r="A88" s="24" t="n"/>
      <c r="B88" s="24" t="n"/>
      <c r="C88" s="24" t="n"/>
      <c r="D88" s="24" t="n"/>
      <c r="E88" s="24" t="n"/>
      <c r="F88" s="24" t="n"/>
      <c r="G88" s="25">
        <f>IFERROR(IF(A88="","",INDEX('Site Inventory'!$C$2:$C$101,MATCH(F88,'Site Inventory'!$A$2:$A$101,0))),"")</f>
        <v/>
      </c>
      <c r="H88" s="26" t="n"/>
      <c r="I88" s="26" t="n"/>
      <c r="J88" s="25">
        <f>IFERROR(IF(A88="","",MAX(0,I88-H88)),"")</f>
        <v/>
      </c>
      <c r="K88" s="25">
        <f>IFERROR(IF(A88="","",IF(OR(B88="Canceled",B88="No Show"),B88,IF(I88&lt;TODAY(),"Past Stay",IF(I88=TODAY(),"Due Out Today",IF(AND(H88&lt;=TODAY(),I88&gt;TODAY()),"In House",IF(H88=TODAY(),"Due In Today","Upcoming")))))),"Check dates")</f>
        <v/>
      </c>
      <c r="L88" s="24" t="n"/>
      <c r="M88" s="24" t="n"/>
      <c r="N88" s="24" t="n"/>
      <c r="O88" s="24" t="n"/>
      <c r="P88" s="24" t="n"/>
      <c r="Q88" s="27">
        <f>IFERROR(IF(A88="","",INDEX('Site Inventory'!$K$2:$K$101,MATCH(F88,'Site Inventory'!$A$2:$A$101,0))),"")</f>
        <v/>
      </c>
      <c r="R88" s="28" t="n"/>
      <c r="S88" s="27">
        <f>IFERROR(IF(A88="","",IF(R88="",Q88,R88)),"")</f>
        <v/>
      </c>
      <c r="T88" s="27">
        <f>IFERROR(IF(A88="","",J88*S88),"")</f>
        <v/>
      </c>
      <c r="U88" s="28" t="n"/>
      <c r="V88" s="27">
        <f>IFERROR(IF(A88="","",Dashboard!$K$4),"")</f>
        <v/>
      </c>
      <c r="W88" s="29">
        <f>IFERROR(IF(A88="","",Dashboard!$K$3),"")</f>
        <v/>
      </c>
      <c r="X88" s="27">
        <f>IFERROR(IF(A88="","",(T88+U88)*W88),"")</f>
        <v/>
      </c>
      <c r="Y88" s="27">
        <f>IFERROR(IF(A88="","",T88+U88+V88+X88),"")</f>
        <v/>
      </c>
      <c r="Z88" s="28" t="n"/>
      <c r="AA88" s="27">
        <f>IFERROR(IF(A88="","",Y88*Dashboard!$K$5),"")</f>
        <v/>
      </c>
      <c r="AB88" s="27">
        <f>IFERROR(IF(A88="","",MAX(0,Y88-Z88)),"")</f>
        <v/>
      </c>
      <c r="AC88" s="24" t="n"/>
      <c r="AD88" s="24" t="n"/>
      <c r="AE88" s="26" t="n"/>
      <c r="AF88" s="30" t="n"/>
      <c r="AG88" s="31">
        <f>IFERROR(IF(A88="","",IF(OR(B88="Canceled",B88="No Show"),"Inactive reservation",IF(F88="","Missing Site ID",IF(OR(H88="",I88=""),"Missing stay dates",IF(I88&lt;=H88,"Fix stay dates",IF(L88&lt;1,"Enter at least one adult",IF(COUNTIF('Site Inventory'!$A$2:$A$101,F88)=0,"Site not found",IF(INDEX('Site Inventory'!$E$2:$E$101,MATCH(F88,'Site Inventory'!$A$2:$A$101,0))&lt;&gt;"Yes","Site is inactive",IF(L88+M88&gt;INDEX('Site Inventory'!$F$2:$F$101,MATCH(F88,'Site Inventory'!$A$2:$A$101,0)),"Guest count exceeds site capacity",IF(AND(O88&gt;0,O88&gt;INDEX('Site Inventory'!$G$2:$G$101,MATCH(F88,'Site Inventory'!$A$2:$A$101,0))),"RV exceeds site length",IF(COUNTIFS($F$2:$F$151,F88,$H$2:$H$151,"&lt;"&amp;I88,$I$2:$I$151,"&gt;"&amp;H88,$A$2:$A$151,"&lt;&gt;"&amp;A88,$B$2:$B$151,"Booked")+COUNTIFS($F$2:$F$151,F88,$H$2:$H$151,"&lt;"&amp;I88,$I$2:$I$151,"&gt;"&amp;H88,$A$2:$A$151,"&lt;&gt;"&amp;A88,$B$2:$B$151,"Checked In")&gt;0,"Overlapping reservation",IF(AND(B88="Booked",Z88&lt;AA88),"Deposit below target",IF(AND(B88="Checked Out",AB88&gt;0),"Balance remains after checkout","OK"))))))))))))),"Review reservation")</f>
        <v/>
      </c>
    </row>
    <row r="89">
      <c r="A89" s="24" t="n"/>
      <c r="B89" s="24" t="n"/>
      <c r="C89" s="24" t="n"/>
      <c r="D89" s="24" t="n"/>
      <c r="E89" s="24" t="n"/>
      <c r="F89" s="24" t="n"/>
      <c r="G89" s="25">
        <f>IFERROR(IF(A89="","",INDEX('Site Inventory'!$C$2:$C$101,MATCH(F89,'Site Inventory'!$A$2:$A$101,0))),"")</f>
        <v/>
      </c>
      <c r="H89" s="26" t="n"/>
      <c r="I89" s="26" t="n"/>
      <c r="J89" s="25">
        <f>IFERROR(IF(A89="","",MAX(0,I89-H89)),"")</f>
        <v/>
      </c>
      <c r="K89" s="25">
        <f>IFERROR(IF(A89="","",IF(OR(B89="Canceled",B89="No Show"),B89,IF(I89&lt;TODAY(),"Past Stay",IF(I89=TODAY(),"Due Out Today",IF(AND(H89&lt;=TODAY(),I89&gt;TODAY()),"In House",IF(H89=TODAY(),"Due In Today","Upcoming")))))),"Check dates")</f>
        <v/>
      </c>
      <c r="L89" s="24" t="n"/>
      <c r="M89" s="24" t="n"/>
      <c r="N89" s="24" t="n"/>
      <c r="O89" s="24" t="n"/>
      <c r="P89" s="24" t="n"/>
      <c r="Q89" s="27">
        <f>IFERROR(IF(A89="","",INDEX('Site Inventory'!$K$2:$K$101,MATCH(F89,'Site Inventory'!$A$2:$A$101,0))),"")</f>
        <v/>
      </c>
      <c r="R89" s="28" t="n"/>
      <c r="S89" s="27">
        <f>IFERROR(IF(A89="","",IF(R89="",Q89,R89)),"")</f>
        <v/>
      </c>
      <c r="T89" s="27">
        <f>IFERROR(IF(A89="","",J89*S89),"")</f>
        <v/>
      </c>
      <c r="U89" s="28" t="n"/>
      <c r="V89" s="27">
        <f>IFERROR(IF(A89="","",Dashboard!$K$4),"")</f>
        <v/>
      </c>
      <c r="W89" s="29">
        <f>IFERROR(IF(A89="","",Dashboard!$K$3),"")</f>
        <v/>
      </c>
      <c r="X89" s="27">
        <f>IFERROR(IF(A89="","",(T89+U89)*W89),"")</f>
        <v/>
      </c>
      <c r="Y89" s="27">
        <f>IFERROR(IF(A89="","",T89+U89+V89+X89),"")</f>
        <v/>
      </c>
      <c r="Z89" s="28" t="n"/>
      <c r="AA89" s="27">
        <f>IFERROR(IF(A89="","",Y89*Dashboard!$K$5),"")</f>
        <v/>
      </c>
      <c r="AB89" s="27">
        <f>IFERROR(IF(A89="","",MAX(0,Y89-Z89)),"")</f>
        <v/>
      </c>
      <c r="AC89" s="24" t="n"/>
      <c r="AD89" s="24" t="n"/>
      <c r="AE89" s="26" t="n"/>
      <c r="AF89" s="30" t="n"/>
      <c r="AG89" s="31">
        <f>IFERROR(IF(A89="","",IF(OR(B89="Canceled",B89="No Show"),"Inactive reservation",IF(F89="","Missing Site ID",IF(OR(H89="",I89=""),"Missing stay dates",IF(I89&lt;=H89,"Fix stay dates",IF(L89&lt;1,"Enter at least one adult",IF(COUNTIF('Site Inventory'!$A$2:$A$101,F89)=0,"Site not found",IF(INDEX('Site Inventory'!$E$2:$E$101,MATCH(F89,'Site Inventory'!$A$2:$A$101,0))&lt;&gt;"Yes","Site is inactive",IF(L89+M89&gt;INDEX('Site Inventory'!$F$2:$F$101,MATCH(F89,'Site Inventory'!$A$2:$A$101,0)),"Guest count exceeds site capacity",IF(AND(O89&gt;0,O89&gt;INDEX('Site Inventory'!$G$2:$G$101,MATCH(F89,'Site Inventory'!$A$2:$A$101,0))),"RV exceeds site length",IF(COUNTIFS($F$2:$F$151,F89,$H$2:$H$151,"&lt;"&amp;I89,$I$2:$I$151,"&gt;"&amp;H89,$A$2:$A$151,"&lt;&gt;"&amp;A89,$B$2:$B$151,"Booked")+COUNTIFS($F$2:$F$151,F89,$H$2:$H$151,"&lt;"&amp;I89,$I$2:$I$151,"&gt;"&amp;H89,$A$2:$A$151,"&lt;&gt;"&amp;A89,$B$2:$B$151,"Checked In")&gt;0,"Overlapping reservation",IF(AND(B89="Booked",Z89&lt;AA89),"Deposit below target",IF(AND(B89="Checked Out",AB89&gt;0),"Balance remains after checkout","OK"))))))))))))),"Review reservation")</f>
        <v/>
      </c>
    </row>
    <row r="90">
      <c r="A90" s="24" t="n"/>
      <c r="B90" s="24" t="n"/>
      <c r="C90" s="24" t="n"/>
      <c r="D90" s="24" t="n"/>
      <c r="E90" s="24" t="n"/>
      <c r="F90" s="24" t="n"/>
      <c r="G90" s="25">
        <f>IFERROR(IF(A90="","",INDEX('Site Inventory'!$C$2:$C$101,MATCH(F90,'Site Inventory'!$A$2:$A$101,0))),"")</f>
        <v/>
      </c>
      <c r="H90" s="26" t="n"/>
      <c r="I90" s="26" t="n"/>
      <c r="J90" s="25">
        <f>IFERROR(IF(A90="","",MAX(0,I90-H90)),"")</f>
        <v/>
      </c>
      <c r="K90" s="25">
        <f>IFERROR(IF(A90="","",IF(OR(B90="Canceled",B90="No Show"),B90,IF(I90&lt;TODAY(),"Past Stay",IF(I90=TODAY(),"Due Out Today",IF(AND(H90&lt;=TODAY(),I90&gt;TODAY()),"In House",IF(H90=TODAY(),"Due In Today","Upcoming")))))),"Check dates")</f>
        <v/>
      </c>
      <c r="L90" s="24" t="n"/>
      <c r="M90" s="24" t="n"/>
      <c r="N90" s="24" t="n"/>
      <c r="O90" s="24" t="n"/>
      <c r="P90" s="24" t="n"/>
      <c r="Q90" s="27">
        <f>IFERROR(IF(A90="","",INDEX('Site Inventory'!$K$2:$K$101,MATCH(F90,'Site Inventory'!$A$2:$A$101,0))),"")</f>
        <v/>
      </c>
      <c r="R90" s="28" t="n"/>
      <c r="S90" s="27">
        <f>IFERROR(IF(A90="","",IF(R90="",Q90,R90)),"")</f>
        <v/>
      </c>
      <c r="T90" s="27">
        <f>IFERROR(IF(A90="","",J90*S90),"")</f>
        <v/>
      </c>
      <c r="U90" s="28" t="n"/>
      <c r="V90" s="27">
        <f>IFERROR(IF(A90="","",Dashboard!$K$4),"")</f>
        <v/>
      </c>
      <c r="W90" s="29">
        <f>IFERROR(IF(A90="","",Dashboard!$K$3),"")</f>
        <v/>
      </c>
      <c r="X90" s="27">
        <f>IFERROR(IF(A90="","",(T90+U90)*W90),"")</f>
        <v/>
      </c>
      <c r="Y90" s="27">
        <f>IFERROR(IF(A90="","",T90+U90+V90+X90),"")</f>
        <v/>
      </c>
      <c r="Z90" s="28" t="n"/>
      <c r="AA90" s="27">
        <f>IFERROR(IF(A90="","",Y90*Dashboard!$K$5),"")</f>
        <v/>
      </c>
      <c r="AB90" s="27">
        <f>IFERROR(IF(A90="","",MAX(0,Y90-Z90)),"")</f>
        <v/>
      </c>
      <c r="AC90" s="24" t="n"/>
      <c r="AD90" s="24" t="n"/>
      <c r="AE90" s="26" t="n"/>
      <c r="AF90" s="30" t="n"/>
      <c r="AG90" s="31">
        <f>IFERROR(IF(A90="","",IF(OR(B90="Canceled",B90="No Show"),"Inactive reservation",IF(F90="","Missing Site ID",IF(OR(H90="",I90=""),"Missing stay dates",IF(I90&lt;=H90,"Fix stay dates",IF(L90&lt;1,"Enter at least one adult",IF(COUNTIF('Site Inventory'!$A$2:$A$101,F90)=0,"Site not found",IF(INDEX('Site Inventory'!$E$2:$E$101,MATCH(F90,'Site Inventory'!$A$2:$A$101,0))&lt;&gt;"Yes","Site is inactive",IF(L90+M90&gt;INDEX('Site Inventory'!$F$2:$F$101,MATCH(F90,'Site Inventory'!$A$2:$A$101,0)),"Guest count exceeds site capacity",IF(AND(O90&gt;0,O90&gt;INDEX('Site Inventory'!$G$2:$G$101,MATCH(F90,'Site Inventory'!$A$2:$A$101,0))),"RV exceeds site length",IF(COUNTIFS($F$2:$F$151,F90,$H$2:$H$151,"&lt;"&amp;I90,$I$2:$I$151,"&gt;"&amp;H90,$A$2:$A$151,"&lt;&gt;"&amp;A90,$B$2:$B$151,"Booked")+COUNTIFS($F$2:$F$151,F90,$H$2:$H$151,"&lt;"&amp;I90,$I$2:$I$151,"&gt;"&amp;H90,$A$2:$A$151,"&lt;&gt;"&amp;A90,$B$2:$B$151,"Checked In")&gt;0,"Overlapping reservation",IF(AND(B90="Booked",Z90&lt;AA90),"Deposit below target",IF(AND(B90="Checked Out",AB90&gt;0),"Balance remains after checkout","OK"))))))))))))),"Review reservation")</f>
        <v/>
      </c>
    </row>
    <row r="91">
      <c r="A91" s="24" t="n"/>
      <c r="B91" s="24" t="n"/>
      <c r="C91" s="24" t="n"/>
      <c r="D91" s="24" t="n"/>
      <c r="E91" s="24" t="n"/>
      <c r="F91" s="24" t="n"/>
      <c r="G91" s="25">
        <f>IFERROR(IF(A91="","",INDEX('Site Inventory'!$C$2:$C$101,MATCH(F91,'Site Inventory'!$A$2:$A$101,0))),"")</f>
        <v/>
      </c>
      <c r="H91" s="26" t="n"/>
      <c r="I91" s="26" t="n"/>
      <c r="J91" s="25">
        <f>IFERROR(IF(A91="","",MAX(0,I91-H91)),"")</f>
        <v/>
      </c>
      <c r="K91" s="25">
        <f>IFERROR(IF(A91="","",IF(OR(B91="Canceled",B91="No Show"),B91,IF(I91&lt;TODAY(),"Past Stay",IF(I91=TODAY(),"Due Out Today",IF(AND(H91&lt;=TODAY(),I91&gt;TODAY()),"In House",IF(H91=TODAY(),"Due In Today","Upcoming")))))),"Check dates")</f>
        <v/>
      </c>
      <c r="L91" s="24" t="n"/>
      <c r="M91" s="24" t="n"/>
      <c r="N91" s="24" t="n"/>
      <c r="O91" s="24" t="n"/>
      <c r="P91" s="24" t="n"/>
      <c r="Q91" s="27">
        <f>IFERROR(IF(A91="","",INDEX('Site Inventory'!$K$2:$K$101,MATCH(F91,'Site Inventory'!$A$2:$A$101,0))),"")</f>
        <v/>
      </c>
      <c r="R91" s="28" t="n"/>
      <c r="S91" s="27">
        <f>IFERROR(IF(A91="","",IF(R91="",Q91,R91)),"")</f>
        <v/>
      </c>
      <c r="T91" s="27">
        <f>IFERROR(IF(A91="","",J91*S91),"")</f>
        <v/>
      </c>
      <c r="U91" s="28" t="n"/>
      <c r="V91" s="27">
        <f>IFERROR(IF(A91="","",Dashboard!$K$4),"")</f>
        <v/>
      </c>
      <c r="W91" s="29">
        <f>IFERROR(IF(A91="","",Dashboard!$K$3),"")</f>
        <v/>
      </c>
      <c r="X91" s="27">
        <f>IFERROR(IF(A91="","",(T91+U91)*W91),"")</f>
        <v/>
      </c>
      <c r="Y91" s="27">
        <f>IFERROR(IF(A91="","",T91+U91+V91+X91),"")</f>
        <v/>
      </c>
      <c r="Z91" s="28" t="n"/>
      <c r="AA91" s="27">
        <f>IFERROR(IF(A91="","",Y91*Dashboard!$K$5),"")</f>
        <v/>
      </c>
      <c r="AB91" s="27">
        <f>IFERROR(IF(A91="","",MAX(0,Y91-Z91)),"")</f>
        <v/>
      </c>
      <c r="AC91" s="24" t="n"/>
      <c r="AD91" s="24" t="n"/>
      <c r="AE91" s="26" t="n"/>
      <c r="AF91" s="30" t="n"/>
      <c r="AG91" s="31">
        <f>IFERROR(IF(A91="","",IF(OR(B91="Canceled",B91="No Show"),"Inactive reservation",IF(F91="","Missing Site ID",IF(OR(H91="",I91=""),"Missing stay dates",IF(I91&lt;=H91,"Fix stay dates",IF(L91&lt;1,"Enter at least one adult",IF(COUNTIF('Site Inventory'!$A$2:$A$101,F91)=0,"Site not found",IF(INDEX('Site Inventory'!$E$2:$E$101,MATCH(F91,'Site Inventory'!$A$2:$A$101,0))&lt;&gt;"Yes","Site is inactive",IF(L91+M91&gt;INDEX('Site Inventory'!$F$2:$F$101,MATCH(F91,'Site Inventory'!$A$2:$A$101,0)),"Guest count exceeds site capacity",IF(AND(O91&gt;0,O91&gt;INDEX('Site Inventory'!$G$2:$G$101,MATCH(F91,'Site Inventory'!$A$2:$A$101,0))),"RV exceeds site length",IF(COUNTIFS($F$2:$F$151,F91,$H$2:$H$151,"&lt;"&amp;I91,$I$2:$I$151,"&gt;"&amp;H91,$A$2:$A$151,"&lt;&gt;"&amp;A91,$B$2:$B$151,"Booked")+COUNTIFS($F$2:$F$151,F91,$H$2:$H$151,"&lt;"&amp;I91,$I$2:$I$151,"&gt;"&amp;H91,$A$2:$A$151,"&lt;&gt;"&amp;A91,$B$2:$B$151,"Checked In")&gt;0,"Overlapping reservation",IF(AND(B91="Booked",Z91&lt;AA91),"Deposit below target",IF(AND(B91="Checked Out",AB91&gt;0),"Balance remains after checkout","OK"))))))))))))),"Review reservation")</f>
        <v/>
      </c>
    </row>
    <row r="92">
      <c r="A92" s="24" t="n"/>
      <c r="B92" s="24" t="n"/>
      <c r="C92" s="24" t="n"/>
      <c r="D92" s="24" t="n"/>
      <c r="E92" s="24" t="n"/>
      <c r="F92" s="24" t="n"/>
      <c r="G92" s="25">
        <f>IFERROR(IF(A92="","",INDEX('Site Inventory'!$C$2:$C$101,MATCH(F92,'Site Inventory'!$A$2:$A$101,0))),"")</f>
        <v/>
      </c>
      <c r="H92" s="26" t="n"/>
      <c r="I92" s="26" t="n"/>
      <c r="J92" s="25">
        <f>IFERROR(IF(A92="","",MAX(0,I92-H92)),"")</f>
        <v/>
      </c>
      <c r="K92" s="25">
        <f>IFERROR(IF(A92="","",IF(OR(B92="Canceled",B92="No Show"),B92,IF(I92&lt;TODAY(),"Past Stay",IF(I92=TODAY(),"Due Out Today",IF(AND(H92&lt;=TODAY(),I92&gt;TODAY()),"In House",IF(H92=TODAY(),"Due In Today","Upcoming")))))),"Check dates")</f>
        <v/>
      </c>
      <c r="L92" s="24" t="n"/>
      <c r="M92" s="24" t="n"/>
      <c r="N92" s="24" t="n"/>
      <c r="O92" s="24" t="n"/>
      <c r="P92" s="24" t="n"/>
      <c r="Q92" s="27">
        <f>IFERROR(IF(A92="","",INDEX('Site Inventory'!$K$2:$K$101,MATCH(F92,'Site Inventory'!$A$2:$A$101,0))),"")</f>
        <v/>
      </c>
      <c r="R92" s="28" t="n"/>
      <c r="S92" s="27">
        <f>IFERROR(IF(A92="","",IF(R92="",Q92,R92)),"")</f>
        <v/>
      </c>
      <c r="T92" s="27">
        <f>IFERROR(IF(A92="","",J92*S92),"")</f>
        <v/>
      </c>
      <c r="U92" s="28" t="n"/>
      <c r="V92" s="27">
        <f>IFERROR(IF(A92="","",Dashboard!$K$4),"")</f>
        <v/>
      </c>
      <c r="W92" s="29">
        <f>IFERROR(IF(A92="","",Dashboard!$K$3),"")</f>
        <v/>
      </c>
      <c r="X92" s="27">
        <f>IFERROR(IF(A92="","",(T92+U92)*W92),"")</f>
        <v/>
      </c>
      <c r="Y92" s="27">
        <f>IFERROR(IF(A92="","",T92+U92+V92+X92),"")</f>
        <v/>
      </c>
      <c r="Z92" s="28" t="n"/>
      <c r="AA92" s="27">
        <f>IFERROR(IF(A92="","",Y92*Dashboard!$K$5),"")</f>
        <v/>
      </c>
      <c r="AB92" s="27">
        <f>IFERROR(IF(A92="","",MAX(0,Y92-Z92)),"")</f>
        <v/>
      </c>
      <c r="AC92" s="24" t="n"/>
      <c r="AD92" s="24" t="n"/>
      <c r="AE92" s="26" t="n"/>
      <c r="AF92" s="30" t="n"/>
      <c r="AG92" s="31">
        <f>IFERROR(IF(A92="","",IF(OR(B92="Canceled",B92="No Show"),"Inactive reservation",IF(F92="","Missing Site ID",IF(OR(H92="",I92=""),"Missing stay dates",IF(I92&lt;=H92,"Fix stay dates",IF(L92&lt;1,"Enter at least one adult",IF(COUNTIF('Site Inventory'!$A$2:$A$101,F92)=0,"Site not found",IF(INDEX('Site Inventory'!$E$2:$E$101,MATCH(F92,'Site Inventory'!$A$2:$A$101,0))&lt;&gt;"Yes","Site is inactive",IF(L92+M92&gt;INDEX('Site Inventory'!$F$2:$F$101,MATCH(F92,'Site Inventory'!$A$2:$A$101,0)),"Guest count exceeds site capacity",IF(AND(O92&gt;0,O92&gt;INDEX('Site Inventory'!$G$2:$G$101,MATCH(F92,'Site Inventory'!$A$2:$A$101,0))),"RV exceeds site length",IF(COUNTIFS($F$2:$F$151,F92,$H$2:$H$151,"&lt;"&amp;I92,$I$2:$I$151,"&gt;"&amp;H92,$A$2:$A$151,"&lt;&gt;"&amp;A92,$B$2:$B$151,"Booked")+COUNTIFS($F$2:$F$151,F92,$H$2:$H$151,"&lt;"&amp;I92,$I$2:$I$151,"&gt;"&amp;H92,$A$2:$A$151,"&lt;&gt;"&amp;A92,$B$2:$B$151,"Checked In")&gt;0,"Overlapping reservation",IF(AND(B92="Booked",Z92&lt;AA92),"Deposit below target",IF(AND(B92="Checked Out",AB92&gt;0),"Balance remains after checkout","OK"))))))))))))),"Review reservation")</f>
        <v/>
      </c>
    </row>
    <row r="93">
      <c r="A93" s="24" t="n"/>
      <c r="B93" s="24" t="n"/>
      <c r="C93" s="24" t="n"/>
      <c r="D93" s="24" t="n"/>
      <c r="E93" s="24" t="n"/>
      <c r="F93" s="24" t="n"/>
      <c r="G93" s="25">
        <f>IFERROR(IF(A93="","",INDEX('Site Inventory'!$C$2:$C$101,MATCH(F93,'Site Inventory'!$A$2:$A$101,0))),"")</f>
        <v/>
      </c>
      <c r="H93" s="26" t="n"/>
      <c r="I93" s="26" t="n"/>
      <c r="J93" s="25">
        <f>IFERROR(IF(A93="","",MAX(0,I93-H93)),"")</f>
        <v/>
      </c>
      <c r="K93" s="25">
        <f>IFERROR(IF(A93="","",IF(OR(B93="Canceled",B93="No Show"),B93,IF(I93&lt;TODAY(),"Past Stay",IF(I93=TODAY(),"Due Out Today",IF(AND(H93&lt;=TODAY(),I93&gt;TODAY()),"In House",IF(H93=TODAY(),"Due In Today","Upcoming")))))),"Check dates")</f>
        <v/>
      </c>
      <c r="L93" s="24" t="n"/>
      <c r="M93" s="24" t="n"/>
      <c r="N93" s="24" t="n"/>
      <c r="O93" s="24" t="n"/>
      <c r="P93" s="24" t="n"/>
      <c r="Q93" s="27">
        <f>IFERROR(IF(A93="","",INDEX('Site Inventory'!$K$2:$K$101,MATCH(F93,'Site Inventory'!$A$2:$A$101,0))),"")</f>
        <v/>
      </c>
      <c r="R93" s="28" t="n"/>
      <c r="S93" s="27">
        <f>IFERROR(IF(A93="","",IF(R93="",Q93,R93)),"")</f>
        <v/>
      </c>
      <c r="T93" s="27">
        <f>IFERROR(IF(A93="","",J93*S93),"")</f>
        <v/>
      </c>
      <c r="U93" s="28" t="n"/>
      <c r="V93" s="27">
        <f>IFERROR(IF(A93="","",Dashboard!$K$4),"")</f>
        <v/>
      </c>
      <c r="W93" s="29">
        <f>IFERROR(IF(A93="","",Dashboard!$K$3),"")</f>
        <v/>
      </c>
      <c r="X93" s="27">
        <f>IFERROR(IF(A93="","",(T93+U93)*W93),"")</f>
        <v/>
      </c>
      <c r="Y93" s="27">
        <f>IFERROR(IF(A93="","",T93+U93+V93+X93),"")</f>
        <v/>
      </c>
      <c r="Z93" s="28" t="n"/>
      <c r="AA93" s="27">
        <f>IFERROR(IF(A93="","",Y93*Dashboard!$K$5),"")</f>
        <v/>
      </c>
      <c r="AB93" s="27">
        <f>IFERROR(IF(A93="","",MAX(0,Y93-Z93)),"")</f>
        <v/>
      </c>
      <c r="AC93" s="24" t="n"/>
      <c r="AD93" s="24" t="n"/>
      <c r="AE93" s="26" t="n"/>
      <c r="AF93" s="30" t="n"/>
      <c r="AG93" s="31">
        <f>IFERROR(IF(A93="","",IF(OR(B93="Canceled",B93="No Show"),"Inactive reservation",IF(F93="","Missing Site ID",IF(OR(H93="",I93=""),"Missing stay dates",IF(I93&lt;=H93,"Fix stay dates",IF(L93&lt;1,"Enter at least one adult",IF(COUNTIF('Site Inventory'!$A$2:$A$101,F93)=0,"Site not found",IF(INDEX('Site Inventory'!$E$2:$E$101,MATCH(F93,'Site Inventory'!$A$2:$A$101,0))&lt;&gt;"Yes","Site is inactive",IF(L93+M93&gt;INDEX('Site Inventory'!$F$2:$F$101,MATCH(F93,'Site Inventory'!$A$2:$A$101,0)),"Guest count exceeds site capacity",IF(AND(O93&gt;0,O93&gt;INDEX('Site Inventory'!$G$2:$G$101,MATCH(F93,'Site Inventory'!$A$2:$A$101,0))),"RV exceeds site length",IF(COUNTIFS($F$2:$F$151,F93,$H$2:$H$151,"&lt;"&amp;I93,$I$2:$I$151,"&gt;"&amp;H93,$A$2:$A$151,"&lt;&gt;"&amp;A93,$B$2:$B$151,"Booked")+COUNTIFS($F$2:$F$151,F93,$H$2:$H$151,"&lt;"&amp;I93,$I$2:$I$151,"&gt;"&amp;H93,$A$2:$A$151,"&lt;&gt;"&amp;A93,$B$2:$B$151,"Checked In")&gt;0,"Overlapping reservation",IF(AND(B93="Booked",Z93&lt;AA93),"Deposit below target",IF(AND(B93="Checked Out",AB93&gt;0),"Balance remains after checkout","OK"))))))))))))),"Review reservation")</f>
        <v/>
      </c>
    </row>
    <row r="94">
      <c r="A94" s="24" t="n"/>
      <c r="B94" s="24" t="n"/>
      <c r="C94" s="24" t="n"/>
      <c r="D94" s="24" t="n"/>
      <c r="E94" s="24" t="n"/>
      <c r="F94" s="24" t="n"/>
      <c r="G94" s="25">
        <f>IFERROR(IF(A94="","",INDEX('Site Inventory'!$C$2:$C$101,MATCH(F94,'Site Inventory'!$A$2:$A$101,0))),"")</f>
        <v/>
      </c>
      <c r="H94" s="26" t="n"/>
      <c r="I94" s="26" t="n"/>
      <c r="J94" s="25">
        <f>IFERROR(IF(A94="","",MAX(0,I94-H94)),"")</f>
        <v/>
      </c>
      <c r="K94" s="25">
        <f>IFERROR(IF(A94="","",IF(OR(B94="Canceled",B94="No Show"),B94,IF(I94&lt;TODAY(),"Past Stay",IF(I94=TODAY(),"Due Out Today",IF(AND(H94&lt;=TODAY(),I94&gt;TODAY()),"In House",IF(H94=TODAY(),"Due In Today","Upcoming")))))),"Check dates")</f>
        <v/>
      </c>
      <c r="L94" s="24" t="n"/>
      <c r="M94" s="24" t="n"/>
      <c r="N94" s="24" t="n"/>
      <c r="O94" s="24" t="n"/>
      <c r="P94" s="24" t="n"/>
      <c r="Q94" s="27">
        <f>IFERROR(IF(A94="","",INDEX('Site Inventory'!$K$2:$K$101,MATCH(F94,'Site Inventory'!$A$2:$A$101,0))),"")</f>
        <v/>
      </c>
      <c r="R94" s="28" t="n"/>
      <c r="S94" s="27">
        <f>IFERROR(IF(A94="","",IF(R94="",Q94,R94)),"")</f>
        <v/>
      </c>
      <c r="T94" s="27">
        <f>IFERROR(IF(A94="","",J94*S94),"")</f>
        <v/>
      </c>
      <c r="U94" s="28" t="n"/>
      <c r="V94" s="27">
        <f>IFERROR(IF(A94="","",Dashboard!$K$4),"")</f>
        <v/>
      </c>
      <c r="W94" s="29">
        <f>IFERROR(IF(A94="","",Dashboard!$K$3),"")</f>
        <v/>
      </c>
      <c r="X94" s="27">
        <f>IFERROR(IF(A94="","",(T94+U94)*W94),"")</f>
        <v/>
      </c>
      <c r="Y94" s="27">
        <f>IFERROR(IF(A94="","",T94+U94+V94+X94),"")</f>
        <v/>
      </c>
      <c r="Z94" s="28" t="n"/>
      <c r="AA94" s="27">
        <f>IFERROR(IF(A94="","",Y94*Dashboard!$K$5),"")</f>
        <v/>
      </c>
      <c r="AB94" s="27">
        <f>IFERROR(IF(A94="","",MAX(0,Y94-Z94)),"")</f>
        <v/>
      </c>
      <c r="AC94" s="24" t="n"/>
      <c r="AD94" s="24" t="n"/>
      <c r="AE94" s="26" t="n"/>
      <c r="AF94" s="30" t="n"/>
      <c r="AG94" s="31">
        <f>IFERROR(IF(A94="","",IF(OR(B94="Canceled",B94="No Show"),"Inactive reservation",IF(F94="","Missing Site ID",IF(OR(H94="",I94=""),"Missing stay dates",IF(I94&lt;=H94,"Fix stay dates",IF(L94&lt;1,"Enter at least one adult",IF(COUNTIF('Site Inventory'!$A$2:$A$101,F94)=0,"Site not found",IF(INDEX('Site Inventory'!$E$2:$E$101,MATCH(F94,'Site Inventory'!$A$2:$A$101,0))&lt;&gt;"Yes","Site is inactive",IF(L94+M94&gt;INDEX('Site Inventory'!$F$2:$F$101,MATCH(F94,'Site Inventory'!$A$2:$A$101,0)),"Guest count exceeds site capacity",IF(AND(O94&gt;0,O94&gt;INDEX('Site Inventory'!$G$2:$G$101,MATCH(F94,'Site Inventory'!$A$2:$A$101,0))),"RV exceeds site length",IF(COUNTIFS($F$2:$F$151,F94,$H$2:$H$151,"&lt;"&amp;I94,$I$2:$I$151,"&gt;"&amp;H94,$A$2:$A$151,"&lt;&gt;"&amp;A94,$B$2:$B$151,"Booked")+COUNTIFS($F$2:$F$151,F94,$H$2:$H$151,"&lt;"&amp;I94,$I$2:$I$151,"&gt;"&amp;H94,$A$2:$A$151,"&lt;&gt;"&amp;A94,$B$2:$B$151,"Checked In")&gt;0,"Overlapping reservation",IF(AND(B94="Booked",Z94&lt;AA94),"Deposit below target",IF(AND(B94="Checked Out",AB94&gt;0),"Balance remains after checkout","OK"))))))))))))),"Review reservation")</f>
        <v/>
      </c>
    </row>
    <row r="95">
      <c r="A95" s="24" t="n"/>
      <c r="B95" s="24" t="n"/>
      <c r="C95" s="24" t="n"/>
      <c r="D95" s="24" t="n"/>
      <c r="E95" s="24" t="n"/>
      <c r="F95" s="24" t="n"/>
      <c r="G95" s="25">
        <f>IFERROR(IF(A95="","",INDEX('Site Inventory'!$C$2:$C$101,MATCH(F95,'Site Inventory'!$A$2:$A$101,0))),"")</f>
        <v/>
      </c>
      <c r="H95" s="26" t="n"/>
      <c r="I95" s="26" t="n"/>
      <c r="J95" s="25">
        <f>IFERROR(IF(A95="","",MAX(0,I95-H95)),"")</f>
        <v/>
      </c>
      <c r="K95" s="25">
        <f>IFERROR(IF(A95="","",IF(OR(B95="Canceled",B95="No Show"),B95,IF(I95&lt;TODAY(),"Past Stay",IF(I95=TODAY(),"Due Out Today",IF(AND(H95&lt;=TODAY(),I95&gt;TODAY()),"In House",IF(H95=TODAY(),"Due In Today","Upcoming")))))),"Check dates")</f>
        <v/>
      </c>
      <c r="L95" s="24" t="n"/>
      <c r="M95" s="24" t="n"/>
      <c r="N95" s="24" t="n"/>
      <c r="O95" s="24" t="n"/>
      <c r="P95" s="24" t="n"/>
      <c r="Q95" s="27">
        <f>IFERROR(IF(A95="","",INDEX('Site Inventory'!$K$2:$K$101,MATCH(F95,'Site Inventory'!$A$2:$A$101,0))),"")</f>
        <v/>
      </c>
      <c r="R95" s="28" t="n"/>
      <c r="S95" s="27">
        <f>IFERROR(IF(A95="","",IF(R95="",Q95,R95)),"")</f>
        <v/>
      </c>
      <c r="T95" s="27">
        <f>IFERROR(IF(A95="","",J95*S95),"")</f>
        <v/>
      </c>
      <c r="U95" s="28" t="n"/>
      <c r="V95" s="27">
        <f>IFERROR(IF(A95="","",Dashboard!$K$4),"")</f>
        <v/>
      </c>
      <c r="W95" s="29">
        <f>IFERROR(IF(A95="","",Dashboard!$K$3),"")</f>
        <v/>
      </c>
      <c r="X95" s="27">
        <f>IFERROR(IF(A95="","",(T95+U95)*W95),"")</f>
        <v/>
      </c>
      <c r="Y95" s="27">
        <f>IFERROR(IF(A95="","",T95+U95+V95+X95),"")</f>
        <v/>
      </c>
      <c r="Z95" s="28" t="n"/>
      <c r="AA95" s="27">
        <f>IFERROR(IF(A95="","",Y95*Dashboard!$K$5),"")</f>
        <v/>
      </c>
      <c r="AB95" s="27">
        <f>IFERROR(IF(A95="","",MAX(0,Y95-Z95)),"")</f>
        <v/>
      </c>
      <c r="AC95" s="24" t="n"/>
      <c r="AD95" s="24" t="n"/>
      <c r="AE95" s="26" t="n"/>
      <c r="AF95" s="30" t="n"/>
      <c r="AG95" s="31">
        <f>IFERROR(IF(A95="","",IF(OR(B95="Canceled",B95="No Show"),"Inactive reservation",IF(F95="","Missing Site ID",IF(OR(H95="",I95=""),"Missing stay dates",IF(I95&lt;=H95,"Fix stay dates",IF(L95&lt;1,"Enter at least one adult",IF(COUNTIF('Site Inventory'!$A$2:$A$101,F95)=0,"Site not found",IF(INDEX('Site Inventory'!$E$2:$E$101,MATCH(F95,'Site Inventory'!$A$2:$A$101,0))&lt;&gt;"Yes","Site is inactive",IF(L95+M95&gt;INDEX('Site Inventory'!$F$2:$F$101,MATCH(F95,'Site Inventory'!$A$2:$A$101,0)),"Guest count exceeds site capacity",IF(AND(O95&gt;0,O95&gt;INDEX('Site Inventory'!$G$2:$G$101,MATCH(F95,'Site Inventory'!$A$2:$A$101,0))),"RV exceeds site length",IF(COUNTIFS($F$2:$F$151,F95,$H$2:$H$151,"&lt;"&amp;I95,$I$2:$I$151,"&gt;"&amp;H95,$A$2:$A$151,"&lt;&gt;"&amp;A95,$B$2:$B$151,"Booked")+COUNTIFS($F$2:$F$151,F95,$H$2:$H$151,"&lt;"&amp;I95,$I$2:$I$151,"&gt;"&amp;H95,$A$2:$A$151,"&lt;&gt;"&amp;A95,$B$2:$B$151,"Checked In")&gt;0,"Overlapping reservation",IF(AND(B95="Booked",Z95&lt;AA95),"Deposit below target",IF(AND(B95="Checked Out",AB95&gt;0),"Balance remains after checkout","OK"))))))))))))),"Review reservation")</f>
        <v/>
      </c>
    </row>
    <row r="96">
      <c r="A96" s="24" t="n"/>
      <c r="B96" s="24" t="n"/>
      <c r="C96" s="24" t="n"/>
      <c r="D96" s="24" t="n"/>
      <c r="E96" s="24" t="n"/>
      <c r="F96" s="24" t="n"/>
      <c r="G96" s="25">
        <f>IFERROR(IF(A96="","",INDEX('Site Inventory'!$C$2:$C$101,MATCH(F96,'Site Inventory'!$A$2:$A$101,0))),"")</f>
        <v/>
      </c>
      <c r="H96" s="26" t="n"/>
      <c r="I96" s="26" t="n"/>
      <c r="J96" s="25">
        <f>IFERROR(IF(A96="","",MAX(0,I96-H96)),"")</f>
        <v/>
      </c>
      <c r="K96" s="25">
        <f>IFERROR(IF(A96="","",IF(OR(B96="Canceled",B96="No Show"),B96,IF(I96&lt;TODAY(),"Past Stay",IF(I96=TODAY(),"Due Out Today",IF(AND(H96&lt;=TODAY(),I96&gt;TODAY()),"In House",IF(H96=TODAY(),"Due In Today","Upcoming")))))),"Check dates")</f>
        <v/>
      </c>
      <c r="L96" s="24" t="n"/>
      <c r="M96" s="24" t="n"/>
      <c r="N96" s="24" t="n"/>
      <c r="O96" s="24" t="n"/>
      <c r="P96" s="24" t="n"/>
      <c r="Q96" s="27">
        <f>IFERROR(IF(A96="","",INDEX('Site Inventory'!$K$2:$K$101,MATCH(F96,'Site Inventory'!$A$2:$A$101,0))),"")</f>
        <v/>
      </c>
      <c r="R96" s="28" t="n"/>
      <c r="S96" s="27">
        <f>IFERROR(IF(A96="","",IF(R96="",Q96,R96)),"")</f>
        <v/>
      </c>
      <c r="T96" s="27">
        <f>IFERROR(IF(A96="","",J96*S96),"")</f>
        <v/>
      </c>
      <c r="U96" s="28" t="n"/>
      <c r="V96" s="27">
        <f>IFERROR(IF(A96="","",Dashboard!$K$4),"")</f>
        <v/>
      </c>
      <c r="W96" s="29">
        <f>IFERROR(IF(A96="","",Dashboard!$K$3),"")</f>
        <v/>
      </c>
      <c r="X96" s="27">
        <f>IFERROR(IF(A96="","",(T96+U96)*W96),"")</f>
        <v/>
      </c>
      <c r="Y96" s="27">
        <f>IFERROR(IF(A96="","",T96+U96+V96+X96),"")</f>
        <v/>
      </c>
      <c r="Z96" s="28" t="n"/>
      <c r="AA96" s="27">
        <f>IFERROR(IF(A96="","",Y96*Dashboard!$K$5),"")</f>
        <v/>
      </c>
      <c r="AB96" s="27">
        <f>IFERROR(IF(A96="","",MAX(0,Y96-Z96)),"")</f>
        <v/>
      </c>
      <c r="AC96" s="24" t="n"/>
      <c r="AD96" s="24" t="n"/>
      <c r="AE96" s="26" t="n"/>
      <c r="AF96" s="30" t="n"/>
      <c r="AG96" s="31">
        <f>IFERROR(IF(A96="","",IF(OR(B96="Canceled",B96="No Show"),"Inactive reservation",IF(F96="","Missing Site ID",IF(OR(H96="",I96=""),"Missing stay dates",IF(I96&lt;=H96,"Fix stay dates",IF(L96&lt;1,"Enter at least one adult",IF(COUNTIF('Site Inventory'!$A$2:$A$101,F96)=0,"Site not found",IF(INDEX('Site Inventory'!$E$2:$E$101,MATCH(F96,'Site Inventory'!$A$2:$A$101,0))&lt;&gt;"Yes","Site is inactive",IF(L96+M96&gt;INDEX('Site Inventory'!$F$2:$F$101,MATCH(F96,'Site Inventory'!$A$2:$A$101,0)),"Guest count exceeds site capacity",IF(AND(O96&gt;0,O96&gt;INDEX('Site Inventory'!$G$2:$G$101,MATCH(F96,'Site Inventory'!$A$2:$A$101,0))),"RV exceeds site length",IF(COUNTIFS($F$2:$F$151,F96,$H$2:$H$151,"&lt;"&amp;I96,$I$2:$I$151,"&gt;"&amp;H96,$A$2:$A$151,"&lt;&gt;"&amp;A96,$B$2:$B$151,"Booked")+COUNTIFS($F$2:$F$151,F96,$H$2:$H$151,"&lt;"&amp;I96,$I$2:$I$151,"&gt;"&amp;H96,$A$2:$A$151,"&lt;&gt;"&amp;A96,$B$2:$B$151,"Checked In")&gt;0,"Overlapping reservation",IF(AND(B96="Booked",Z96&lt;AA96),"Deposit below target",IF(AND(B96="Checked Out",AB96&gt;0),"Balance remains after checkout","OK"))))))))))))),"Review reservation")</f>
        <v/>
      </c>
    </row>
    <row r="97">
      <c r="A97" s="24" t="n"/>
      <c r="B97" s="24" t="n"/>
      <c r="C97" s="24" t="n"/>
      <c r="D97" s="24" t="n"/>
      <c r="E97" s="24" t="n"/>
      <c r="F97" s="24" t="n"/>
      <c r="G97" s="25">
        <f>IFERROR(IF(A97="","",INDEX('Site Inventory'!$C$2:$C$101,MATCH(F97,'Site Inventory'!$A$2:$A$101,0))),"")</f>
        <v/>
      </c>
      <c r="H97" s="26" t="n"/>
      <c r="I97" s="26" t="n"/>
      <c r="J97" s="25">
        <f>IFERROR(IF(A97="","",MAX(0,I97-H97)),"")</f>
        <v/>
      </c>
      <c r="K97" s="25">
        <f>IFERROR(IF(A97="","",IF(OR(B97="Canceled",B97="No Show"),B97,IF(I97&lt;TODAY(),"Past Stay",IF(I97=TODAY(),"Due Out Today",IF(AND(H97&lt;=TODAY(),I97&gt;TODAY()),"In House",IF(H97=TODAY(),"Due In Today","Upcoming")))))),"Check dates")</f>
        <v/>
      </c>
      <c r="L97" s="24" t="n"/>
      <c r="M97" s="24" t="n"/>
      <c r="N97" s="24" t="n"/>
      <c r="O97" s="24" t="n"/>
      <c r="P97" s="24" t="n"/>
      <c r="Q97" s="27">
        <f>IFERROR(IF(A97="","",INDEX('Site Inventory'!$K$2:$K$101,MATCH(F97,'Site Inventory'!$A$2:$A$101,0))),"")</f>
        <v/>
      </c>
      <c r="R97" s="28" t="n"/>
      <c r="S97" s="27">
        <f>IFERROR(IF(A97="","",IF(R97="",Q97,R97)),"")</f>
        <v/>
      </c>
      <c r="T97" s="27">
        <f>IFERROR(IF(A97="","",J97*S97),"")</f>
        <v/>
      </c>
      <c r="U97" s="28" t="n"/>
      <c r="V97" s="27">
        <f>IFERROR(IF(A97="","",Dashboard!$K$4),"")</f>
        <v/>
      </c>
      <c r="W97" s="29">
        <f>IFERROR(IF(A97="","",Dashboard!$K$3),"")</f>
        <v/>
      </c>
      <c r="X97" s="27">
        <f>IFERROR(IF(A97="","",(T97+U97)*W97),"")</f>
        <v/>
      </c>
      <c r="Y97" s="27">
        <f>IFERROR(IF(A97="","",T97+U97+V97+X97),"")</f>
        <v/>
      </c>
      <c r="Z97" s="28" t="n"/>
      <c r="AA97" s="27">
        <f>IFERROR(IF(A97="","",Y97*Dashboard!$K$5),"")</f>
        <v/>
      </c>
      <c r="AB97" s="27">
        <f>IFERROR(IF(A97="","",MAX(0,Y97-Z97)),"")</f>
        <v/>
      </c>
      <c r="AC97" s="24" t="n"/>
      <c r="AD97" s="24" t="n"/>
      <c r="AE97" s="26" t="n"/>
      <c r="AF97" s="30" t="n"/>
      <c r="AG97" s="31">
        <f>IFERROR(IF(A97="","",IF(OR(B97="Canceled",B97="No Show"),"Inactive reservation",IF(F97="","Missing Site ID",IF(OR(H97="",I97=""),"Missing stay dates",IF(I97&lt;=H97,"Fix stay dates",IF(L97&lt;1,"Enter at least one adult",IF(COUNTIF('Site Inventory'!$A$2:$A$101,F97)=0,"Site not found",IF(INDEX('Site Inventory'!$E$2:$E$101,MATCH(F97,'Site Inventory'!$A$2:$A$101,0))&lt;&gt;"Yes","Site is inactive",IF(L97+M97&gt;INDEX('Site Inventory'!$F$2:$F$101,MATCH(F97,'Site Inventory'!$A$2:$A$101,0)),"Guest count exceeds site capacity",IF(AND(O97&gt;0,O97&gt;INDEX('Site Inventory'!$G$2:$G$101,MATCH(F97,'Site Inventory'!$A$2:$A$101,0))),"RV exceeds site length",IF(COUNTIFS($F$2:$F$151,F97,$H$2:$H$151,"&lt;"&amp;I97,$I$2:$I$151,"&gt;"&amp;H97,$A$2:$A$151,"&lt;&gt;"&amp;A97,$B$2:$B$151,"Booked")+COUNTIFS($F$2:$F$151,F97,$H$2:$H$151,"&lt;"&amp;I97,$I$2:$I$151,"&gt;"&amp;H97,$A$2:$A$151,"&lt;&gt;"&amp;A97,$B$2:$B$151,"Checked In")&gt;0,"Overlapping reservation",IF(AND(B97="Booked",Z97&lt;AA97),"Deposit below target",IF(AND(B97="Checked Out",AB97&gt;0),"Balance remains after checkout","OK"))))))))))))),"Review reservation")</f>
        <v/>
      </c>
    </row>
    <row r="98">
      <c r="A98" s="24" t="n"/>
      <c r="B98" s="24" t="n"/>
      <c r="C98" s="24" t="n"/>
      <c r="D98" s="24" t="n"/>
      <c r="E98" s="24" t="n"/>
      <c r="F98" s="24" t="n"/>
      <c r="G98" s="25">
        <f>IFERROR(IF(A98="","",INDEX('Site Inventory'!$C$2:$C$101,MATCH(F98,'Site Inventory'!$A$2:$A$101,0))),"")</f>
        <v/>
      </c>
      <c r="H98" s="26" t="n"/>
      <c r="I98" s="26" t="n"/>
      <c r="J98" s="25">
        <f>IFERROR(IF(A98="","",MAX(0,I98-H98)),"")</f>
        <v/>
      </c>
      <c r="K98" s="25">
        <f>IFERROR(IF(A98="","",IF(OR(B98="Canceled",B98="No Show"),B98,IF(I98&lt;TODAY(),"Past Stay",IF(I98=TODAY(),"Due Out Today",IF(AND(H98&lt;=TODAY(),I98&gt;TODAY()),"In House",IF(H98=TODAY(),"Due In Today","Upcoming")))))),"Check dates")</f>
        <v/>
      </c>
      <c r="L98" s="24" t="n"/>
      <c r="M98" s="24" t="n"/>
      <c r="N98" s="24" t="n"/>
      <c r="O98" s="24" t="n"/>
      <c r="P98" s="24" t="n"/>
      <c r="Q98" s="27">
        <f>IFERROR(IF(A98="","",INDEX('Site Inventory'!$K$2:$K$101,MATCH(F98,'Site Inventory'!$A$2:$A$101,0))),"")</f>
        <v/>
      </c>
      <c r="R98" s="28" t="n"/>
      <c r="S98" s="27">
        <f>IFERROR(IF(A98="","",IF(R98="",Q98,R98)),"")</f>
        <v/>
      </c>
      <c r="T98" s="27">
        <f>IFERROR(IF(A98="","",J98*S98),"")</f>
        <v/>
      </c>
      <c r="U98" s="28" t="n"/>
      <c r="V98" s="27">
        <f>IFERROR(IF(A98="","",Dashboard!$K$4),"")</f>
        <v/>
      </c>
      <c r="W98" s="29">
        <f>IFERROR(IF(A98="","",Dashboard!$K$3),"")</f>
        <v/>
      </c>
      <c r="X98" s="27">
        <f>IFERROR(IF(A98="","",(T98+U98)*W98),"")</f>
        <v/>
      </c>
      <c r="Y98" s="27">
        <f>IFERROR(IF(A98="","",T98+U98+V98+X98),"")</f>
        <v/>
      </c>
      <c r="Z98" s="28" t="n"/>
      <c r="AA98" s="27">
        <f>IFERROR(IF(A98="","",Y98*Dashboard!$K$5),"")</f>
        <v/>
      </c>
      <c r="AB98" s="27">
        <f>IFERROR(IF(A98="","",MAX(0,Y98-Z98)),"")</f>
        <v/>
      </c>
      <c r="AC98" s="24" t="n"/>
      <c r="AD98" s="24" t="n"/>
      <c r="AE98" s="26" t="n"/>
      <c r="AF98" s="30" t="n"/>
      <c r="AG98" s="31">
        <f>IFERROR(IF(A98="","",IF(OR(B98="Canceled",B98="No Show"),"Inactive reservation",IF(F98="","Missing Site ID",IF(OR(H98="",I98=""),"Missing stay dates",IF(I98&lt;=H98,"Fix stay dates",IF(L98&lt;1,"Enter at least one adult",IF(COUNTIF('Site Inventory'!$A$2:$A$101,F98)=0,"Site not found",IF(INDEX('Site Inventory'!$E$2:$E$101,MATCH(F98,'Site Inventory'!$A$2:$A$101,0))&lt;&gt;"Yes","Site is inactive",IF(L98+M98&gt;INDEX('Site Inventory'!$F$2:$F$101,MATCH(F98,'Site Inventory'!$A$2:$A$101,0)),"Guest count exceeds site capacity",IF(AND(O98&gt;0,O98&gt;INDEX('Site Inventory'!$G$2:$G$101,MATCH(F98,'Site Inventory'!$A$2:$A$101,0))),"RV exceeds site length",IF(COUNTIFS($F$2:$F$151,F98,$H$2:$H$151,"&lt;"&amp;I98,$I$2:$I$151,"&gt;"&amp;H98,$A$2:$A$151,"&lt;&gt;"&amp;A98,$B$2:$B$151,"Booked")+COUNTIFS($F$2:$F$151,F98,$H$2:$H$151,"&lt;"&amp;I98,$I$2:$I$151,"&gt;"&amp;H98,$A$2:$A$151,"&lt;&gt;"&amp;A98,$B$2:$B$151,"Checked In")&gt;0,"Overlapping reservation",IF(AND(B98="Booked",Z98&lt;AA98),"Deposit below target",IF(AND(B98="Checked Out",AB98&gt;0),"Balance remains after checkout","OK"))))))))))))),"Review reservation")</f>
        <v/>
      </c>
    </row>
    <row r="99">
      <c r="A99" s="24" t="n"/>
      <c r="B99" s="24" t="n"/>
      <c r="C99" s="24" t="n"/>
      <c r="D99" s="24" t="n"/>
      <c r="E99" s="24" t="n"/>
      <c r="F99" s="24" t="n"/>
      <c r="G99" s="25">
        <f>IFERROR(IF(A99="","",INDEX('Site Inventory'!$C$2:$C$101,MATCH(F99,'Site Inventory'!$A$2:$A$101,0))),"")</f>
        <v/>
      </c>
      <c r="H99" s="26" t="n"/>
      <c r="I99" s="26" t="n"/>
      <c r="J99" s="25">
        <f>IFERROR(IF(A99="","",MAX(0,I99-H99)),"")</f>
        <v/>
      </c>
      <c r="K99" s="25">
        <f>IFERROR(IF(A99="","",IF(OR(B99="Canceled",B99="No Show"),B99,IF(I99&lt;TODAY(),"Past Stay",IF(I99=TODAY(),"Due Out Today",IF(AND(H99&lt;=TODAY(),I99&gt;TODAY()),"In House",IF(H99=TODAY(),"Due In Today","Upcoming")))))),"Check dates")</f>
        <v/>
      </c>
      <c r="L99" s="24" t="n"/>
      <c r="M99" s="24" t="n"/>
      <c r="N99" s="24" t="n"/>
      <c r="O99" s="24" t="n"/>
      <c r="P99" s="24" t="n"/>
      <c r="Q99" s="27">
        <f>IFERROR(IF(A99="","",INDEX('Site Inventory'!$K$2:$K$101,MATCH(F99,'Site Inventory'!$A$2:$A$101,0))),"")</f>
        <v/>
      </c>
      <c r="R99" s="28" t="n"/>
      <c r="S99" s="27">
        <f>IFERROR(IF(A99="","",IF(R99="",Q99,R99)),"")</f>
        <v/>
      </c>
      <c r="T99" s="27">
        <f>IFERROR(IF(A99="","",J99*S99),"")</f>
        <v/>
      </c>
      <c r="U99" s="28" t="n"/>
      <c r="V99" s="27">
        <f>IFERROR(IF(A99="","",Dashboard!$K$4),"")</f>
        <v/>
      </c>
      <c r="W99" s="29">
        <f>IFERROR(IF(A99="","",Dashboard!$K$3),"")</f>
        <v/>
      </c>
      <c r="X99" s="27">
        <f>IFERROR(IF(A99="","",(T99+U99)*W99),"")</f>
        <v/>
      </c>
      <c r="Y99" s="27">
        <f>IFERROR(IF(A99="","",T99+U99+V99+X99),"")</f>
        <v/>
      </c>
      <c r="Z99" s="28" t="n"/>
      <c r="AA99" s="27">
        <f>IFERROR(IF(A99="","",Y99*Dashboard!$K$5),"")</f>
        <v/>
      </c>
      <c r="AB99" s="27">
        <f>IFERROR(IF(A99="","",MAX(0,Y99-Z99)),"")</f>
        <v/>
      </c>
      <c r="AC99" s="24" t="n"/>
      <c r="AD99" s="24" t="n"/>
      <c r="AE99" s="26" t="n"/>
      <c r="AF99" s="30" t="n"/>
      <c r="AG99" s="31">
        <f>IFERROR(IF(A99="","",IF(OR(B99="Canceled",B99="No Show"),"Inactive reservation",IF(F99="","Missing Site ID",IF(OR(H99="",I99=""),"Missing stay dates",IF(I99&lt;=H99,"Fix stay dates",IF(L99&lt;1,"Enter at least one adult",IF(COUNTIF('Site Inventory'!$A$2:$A$101,F99)=0,"Site not found",IF(INDEX('Site Inventory'!$E$2:$E$101,MATCH(F99,'Site Inventory'!$A$2:$A$101,0))&lt;&gt;"Yes","Site is inactive",IF(L99+M99&gt;INDEX('Site Inventory'!$F$2:$F$101,MATCH(F99,'Site Inventory'!$A$2:$A$101,0)),"Guest count exceeds site capacity",IF(AND(O99&gt;0,O99&gt;INDEX('Site Inventory'!$G$2:$G$101,MATCH(F99,'Site Inventory'!$A$2:$A$101,0))),"RV exceeds site length",IF(COUNTIFS($F$2:$F$151,F99,$H$2:$H$151,"&lt;"&amp;I99,$I$2:$I$151,"&gt;"&amp;H99,$A$2:$A$151,"&lt;&gt;"&amp;A99,$B$2:$B$151,"Booked")+COUNTIFS($F$2:$F$151,F99,$H$2:$H$151,"&lt;"&amp;I99,$I$2:$I$151,"&gt;"&amp;H99,$A$2:$A$151,"&lt;&gt;"&amp;A99,$B$2:$B$151,"Checked In")&gt;0,"Overlapping reservation",IF(AND(B99="Booked",Z99&lt;AA99),"Deposit below target",IF(AND(B99="Checked Out",AB99&gt;0),"Balance remains after checkout","OK"))))))))))))),"Review reservation")</f>
        <v/>
      </c>
    </row>
    <row r="100">
      <c r="A100" s="24" t="n"/>
      <c r="B100" s="24" t="n"/>
      <c r="C100" s="24" t="n"/>
      <c r="D100" s="24" t="n"/>
      <c r="E100" s="24" t="n"/>
      <c r="F100" s="24" t="n"/>
      <c r="G100" s="25">
        <f>IFERROR(IF(A100="","",INDEX('Site Inventory'!$C$2:$C$101,MATCH(F100,'Site Inventory'!$A$2:$A$101,0))),"")</f>
        <v/>
      </c>
      <c r="H100" s="26" t="n"/>
      <c r="I100" s="26" t="n"/>
      <c r="J100" s="25">
        <f>IFERROR(IF(A100="","",MAX(0,I100-H100)),"")</f>
        <v/>
      </c>
      <c r="K100" s="25">
        <f>IFERROR(IF(A100="","",IF(OR(B100="Canceled",B100="No Show"),B100,IF(I100&lt;TODAY(),"Past Stay",IF(I100=TODAY(),"Due Out Today",IF(AND(H100&lt;=TODAY(),I100&gt;TODAY()),"In House",IF(H100=TODAY(),"Due In Today","Upcoming")))))),"Check dates")</f>
        <v/>
      </c>
      <c r="L100" s="24" t="n"/>
      <c r="M100" s="24" t="n"/>
      <c r="N100" s="24" t="n"/>
      <c r="O100" s="24" t="n"/>
      <c r="P100" s="24" t="n"/>
      <c r="Q100" s="27">
        <f>IFERROR(IF(A100="","",INDEX('Site Inventory'!$K$2:$K$101,MATCH(F100,'Site Inventory'!$A$2:$A$101,0))),"")</f>
        <v/>
      </c>
      <c r="R100" s="28" t="n"/>
      <c r="S100" s="27">
        <f>IFERROR(IF(A100="","",IF(R100="",Q100,R100)),"")</f>
        <v/>
      </c>
      <c r="T100" s="27">
        <f>IFERROR(IF(A100="","",J100*S100),"")</f>
        <v/>
      </c>
      <c r="U100" s="28" t="n"/>
      <c r="V100" s="27">
        <f>IFERROR(IF(A100="","",Dashboard!$K$4),"")</f>
        <v/>
      </c>
      <c r="W100" s="29">
        <f>IFERROR(IF(A100="","",Dashboard!$K$3),"")</f>
        <v/>
      </c>
      <c r="X100" s="27">
        <f>IFERROR(IF(A100="","",(T100+U100)*W100),"")</f>
        <v/>
      </c>
      <c r="Y100" s="27">
        <f>IFERROR(IF(A100="","",T100+U100+V100+X100),"")</f>
        <v/>
      </c>
      <c r="Z100" s="28" t="n"/>
      <c r="AA100" s="27">
        <f>IFERROR(IF(A100="","",Y100*Dashboard!$K$5),"")</f>
        <v/>
      </c>
      <c r="AB100" s="27">
        <f>IFERROR(IF(A100="","",MAX(0,Y100-Z100)),"")</f>
        <v/>
      </c>
      <c r="AC100" s="24" t="n"/>
      <c r="AD100" s="24" t="n"/>
      <c r="AE100" s="26" t="n"/>
      <c r="AF100" s="30" t="n"/>
      <c r="AG100" s="31">
        <f>IFERROR(IF(A100="","",IF(OR(B100="Canceled",B100="No Show"),"Inactive reservation",IF(F100="","Missing Site ID",IF(OR(H100="",I100=""),"Missing stay dates",IF(I100&lt;=H100,"Fix stay dates",IF(L100&lt;1,"Enter at least one adult",IF(COUNTIF('Site Inventory'!$A$2:$A$101,F100)=0,"Site not found",IF(INDEX('Site Inventory'!$E$2:$E$101,MATCH(F100,'Site Inventory'!$A$2:$A$101,0))&lt;&gt;"Yes","Site is inactive",IF(L100+M100&gt;INDEX('Site Inventory'!$F$2:$F$101,MATCH(F100,'Site Inventory'!$A$2:$A$101,0)),"Guest count exceeds site capacity",IF(AND(O100&gt;0,O100&gt;INDEX('Site Inventory'!$G$2:$G$101,MATCH(F100,'Site Inventory'!$A$2:$A$101,0))),"RV exceeds site length",IF(COUNTIFS($F$2:$F$151,F100,$H$2:$H$151,"&lt;"&amp;I100,$I$2:$I$151,"&gt;"&amp;H100,$A$2:$A$151,"&lt;&gt;"&amp;A100,$B$2:$B$151,"Booked")+COUNTIFS($F$2:$F$151,F100,$H$2:$H$151,"&lt;"&amp;I100,$I$2:$I$151,"&gt;"&amp;H100,$A$2:$A$151,"&lt;&gt;"&amp;A100,$B$2:$B$151,"Checked In")&gt;0,"Overlapping reservation",IF(AND(B100="Booked",Z100&lt;AA100),"Deposit below target",IF(AND(B100="Checked Out",AB100&gt;0),"Balance remains after checkout","OK"))))))))))))),"Review reservation")</f>
        <v/>
      </c>
    </row>
    <row r="101">
      <c r="A101" s="24" t="n"/>
      <c r="B101" s="24" t="n"/>
      <c r="C101" s="24" t="n"/>
      <c r="D101" s="24" t="n"/>
      <c r="E101" s="24" t="n"/>
      <c r="F101" s="24" t="n"/>
      <c r="G101" s="25">
        <f>IFERROR(IF(A101="","",INDEX('Site Inventory'!$C$2:$C$101,MATCH(F101,'Site Inventory'!$A$2:$A$101,0))),"")</f>
        <v/>
      </c>
      <c r="H101" s="26" t="n"/>
      <c r="I101" s="26" t="n"/>
      <c r="J101" s="25">
        <f>IFERROR(IF(A101="","",MAX(0,I101-H101)),"")</f>
        <v/>
      </c>
      <c r="K101" s="25">
        <f>IFERROR(IF(A101="","",IF(OR(B101="Canceled",B101="No Show"),B101,IF(I101&lt;TODAY(),"Past Stay",IF(I101=TODAY(),"Due Out Today",IF(AND(H101&lt;=TODAY(),I101&gt;TODAY()),"In House",IF(H101=TODAY(),"Due In Today","Upcoming")))))),"Check dates")</f>
        <v/>
      </c>
      <c r="L101" s="24" t="n"/>
      <c r="M101" s="24" t="n"/>
      <c r="N101" s="24" t="n"/>
      <c r="O101" s="24" t="n"/>
      <c r="P101" s="24" t="n"/>
      <c r="Q101" s="27">
        <f>IFERROR(IF(A101="","",INDEX('Site Inventory'!$K$2:$K$101,MATCH(F101,'Site Inventory'!$A$2:$A$101,0))),"")</f>
        <v/>
      </c>
      <c r="R101" s="28" t="n"/>
      <c r="S101" s="27">
        <f>IFERROR(IF(A101="","",IF(R101="",Q101,R101)),"")</f>
        <v/>
      </c>
      <c r="T101" s="27">
        <f>IFERROR(IF(A101="","",J101*S101),"")</f>
        <v/>
      </c>
      <c r="U101" s="28" t="n"/>
      <c r="V101" s="27">
        <f>IFERROR(IF(A101="","",Dashboard!$K$4),"")</f>
        <v/>
      </c>
      <c r="W101" s="29">
        <f>IFERROR(IF(A101="","",Dashboard!$K$3),"")</f>
        <v/>
      </c>
      <c r="X101" s="27">
        <f>IFERROR(IF(A101="","",(T101+U101)*W101),"")</f>
        <v/>
      </c>
      <c r="Y101" s="27">
        <f>IFERROR(IF(A101="","",T101+U101+V101+X101),"")</f>
        <v/>
      </c>
      <c r="Z101" s="28" t="n"/>
      <c r="AA101" s="27">
        <f>IFERROR(IF(A101="","",Y101*Dashboard!$K$5),"")</f>
        <v/>
      </c>
      <c r="AB101" s="27">
        <f>IFERROR(IF(A101="","",MAX(0,Y101-Z101)),"")</f>
        <v/>
      </c>
      <c r="AC101" s="24" t="n"/>
      <c r="AD101" s="24" t="n"/>
      <c r="AE101" s="26" t="n"/>
      <c r="AF101" s="30" t="n"/>
      <c r="AG101" s="31">
        <f>IFERROR(IF(A101="","",IF(OR(B101="Canceled",B101="No Show"),"Inactive reservation",IF(F101="","Missing Site ID",IF(OR(H101="",I101=""),"Missing stay dates",IF(I101&lt;=H101,"Fix stay dates",IF(L101&lt;1,"Enter at least one adult",IF(COUNTIF('Site Inventory'!$A$2:$A$101,F101)=0,"Site not found",IF(INDEX('Site Inventory'!$E$2:$E$101,MATCH(F101,'Site Inventory'!$A$2:$A$101,0))&lt;&gt;"Yes","Site is inactive",IF(L101+M101&gt;INDEX('Site Inventory'!$F$2:$F$101,MATCH(F101,'Site Inventory'!$A$2:$A$101,0)),"Guest count exceeds site capacity",IF(AND(O101&gt;0,O101&gt;INDEX('Site Inventory'!$G$2:$G$101,MATCH(F101,'Site Inventory'!$A$2:$A$101,0))),"RV exceeds site length",IF(COUNTIFS($F$2:$F$151,F101,$H$2:$H$151,"&lt;"&amp;I101,$I$2:$I$151,"&gt;"&amp;H101,$A$2:$A$151,"&lt;&gt;"&amp;A101,$B$2:$B$151,"Booked")+COUNTIFS($F$2:$F$151,F101,$H$2:$H$151,"&lt;"&amp;I101,$I$2:$I$151,"&gt;"&amp;H101,$A$2:$A$151,"&lt;&gt;"&amp;A101,$B$2:$B$151,"Checked In")&gt;0,"Overlapping reservation",IF(AND(B101="Booked",Z101&lt;AA101),"Deposit below target",IF(AND(B101="Checked Out",AB101&gt;0),"Balance remains after checkout","OK"))))))))))))),"Review reservation")</f>
        <v/>
      </c>
    </row>
    <row r="102">
      <c r="A102" s="24" t="n"/>
      <c r="B102" s="24" t="n"/>
      <c r="C102" s="24" t="n"/>
      <c r="D102" s="24" t="n"/>
      <c r="E102" s="24" t="n"/>
      <c r="F102" s="24" t="n"/>
      <c r="G102" s="25">
        <f>IFERROR(IF(A102="","",INDEX('Site Inventory'!$C$2:$C$101,MATCH(F102,'Site Inventory'!$A$2:$A$101,0))),"")</f>
        <v/>
      </c>
      <c r="H102" s="26" t="n"/>
      <c r="I102" s="26" t="n"/>
      <c r="J102" s="25">
        <f>IFERROR(IF(A102="","",MAX(0,I102-H102)),"")</f>
        <v/>
      </c>
      <c r="K102" s="25">
        <f>IFERROR(IF(A102="","",IF(OR(B102="Canceled",B102="No Show"),B102,IF(I102&lt;TODAY(),"Past Stay",IF(I102=TODAY(),"Due Out Today",IF(AND(H102&lt;=TODAY(),I102&gt;TODAY()),"In House",IF(H102=TODAY(),"Due In Today","Upcoming")))))),"Check dates")</f>
        <v/>
      </c>
      <c r="L102" s="24" t="n"/>
      <c r="M102" s="24" t="n"/>
      <c r="N102" s="24" t="n"/>
      <c r="O102" s="24" t="n"/>
      <c r="P102" s="24" t="n"/>
      <c r="Q102" s="27">
        <f>IFERROR(IF(A102="","",INDEX('Site Inventory'!$K$2:$K$101,MATCH(F102,'Site Inventory'!$A$2:$A$101,0))),"")</f>
        <v/>
      </c>
      <c r="R102" s="28" t="n"/>
      <c r="S102" s="27">
        <f>IFERROR(IF(A102="","",IF(R102="",Q102,R102)),"")</f>
        <v/>
      </c>
      <c r="T102" s="27">
        <f>IFERROR(IF(A102="","",J102*S102),"")</f>
        <v/>
      </c>
      <c r="U102" s="28" t="n"/>
      <c r="V102" s="27">
        <f>IFERROR(IF(A102="","",Dashboard!$K$4),"")</f>
        <v/>
      </c>
      <c r="W102" s="29">
        <f>IFERROR(IF(A102="","",Dashboard!$K$3),"")</f>
        <v/>
      </c>
      <c r="X102" s="27">
        <f>IFERROR(IF(A102="","",(T102+U102)*W102),"")</f>
        <v/>
      </c>
      <c r="Y102" s="27">
        <f>IFERROR(IF(A102="","",T102+U102+V102+X102),"")</f>
        <v/>
      </c>
      <c r="Z102" s="28" t="n"/>
      <c r="AA102" s="27">
        <f>IFERROR(IF(A102="","",Y102*Dashboard!$K$5),"")</f>
        <v/>
      </c>
      <c r="AB102" s="27">
        <f>IFERROR(IF(A102="","",MAX(0,Y102-Z102)),"")</f>
        <v/>
      </c>
      <c r="AC102" s="24" t="n"/>
      <c r="AD102" s="24" t="n"/>
      <c r="AE102" s="26" t="n"/>
      <c r="AF102" s="30" t="n"/>
      <c r="AG102" s="31">
        <f>IFERROR(IF(A102="","",IF(OR(B102="Canceled",B102="No Show"),"Inactive reservation",IF(F102="","Missing Site ID",IF(OR(H102="",I102=""),"Missing stay dates",IF(I102&lt;=H102,"Fix stay dates",IF(L102&lt;1,"Enter at least one adult",IF(COUNTIF('Site Inventory'!$A$2:$A$101,F102)=0,"Site not found",IF(INDEX('Site Inventory'!$E$2:$E$101,MATCH(F102,'Site Inventory'!$A$2:$A$101,0))&lt;&gt;"Yes","Site is inactive",IF(L102+M102&gt;INDEX('Site Inventory'!$F$2:$F$101,MATCH(F102,'Site Inventory'!$A$2:$A$101,0)),"Guest count exceeds site capacity",IF(AND(O102&gt;0,O102&gt;INDEX('Site Inventory'!$G$2:$G$101,MATCH(F102,'Site Inventory'!$A$2:$A$101,0))),"RV exceeds site length",IF(COUNTIFS($F$2:$F$151,F102,$H$2:$H$151,"&lt;"&amp;I102,$I$2:$I$151,"&gt;"&amp;H102,$A$2:$A$151,"&lt;&gt;"&amp;A102,$B$2:$B$151,"Booked")+COUNTIFS($F$2:$F$151,F102,$H$2:$H$151,"&lt;"&amp;I102,$I$2:$I$151,"&gt;"&amp;H102,$A$2:$A$151,"&lt;&gt;"&amp;A102,$B$2:$B$151,"Checked In")&gt;0,"Overlapping reservation",IF(AND(B102="Booked",Z102&lt;AA102),"Deposit below target",IF(AND(B102="Checked Out",AB102&gt;0),"Balance remains after checkout","OK"))))))))))))),"Review reservation")</f>
        <v/>
      </c>
    </row>
    <row r="103">
      <c r="A103" s="24" t="n"/>
      <c r="B103" s="24" t="n"/>
      <c r="C103" s="24" t="n"/>
      <c r="D103" s="24" t="n"/>
      <c r="E103" s="24" t="n"/>
      <c r="F103" s="24" t="n"/>
      <c r="G103" s="25">
        <f>IFERROR(IF(A103="","",INDEX('Site Inventory'!$C$2:$C$101,MATCH(F103,'Site Inventory'!$A$2:$A$101,0))),"")</f>
        <v/>
      </c>
      <c r="H103" s="26" t="n"/>
      <c r="I103" s="26" t="n"/>
      <c r="J103" s="25">
        <f>IFERROR(IF(A103="","",MAX(0,I103-H103)),"")</f>
        <v/>
      </c>
      <c r="K103" s="25">
        <f>IFERROR(IF(A103="","",IF(OR(B103="Canceled",B103="No Show"),B103,IF(I103&lt;TODAY(),"Past Stay",IF(I103=TODAY(),"Due Out Today",IF(AND(H103&lt;=TODAY(),I103&gt;TODAY()),"In House",IF(H103=TODAY(),"Due In Today","Upcoming")))))),"Check dates")</f>
        <v/>
      </c>
      <c r="L103" s="24" t="n"/>
      <c r="M103" s="24" t="n"/>
      <c r="N103" s="24" t="n"/>
      <c r="O103" s="24" t="n"/>
      <c r="P103" s="24" t="n"/>
      <c r="Q103" s="27">
        <f>IFERROR(IF(A103="","",INDEX('Site Inventory'!$K$2:$K$101,MATCH(F103,'Site Inventory'!$A$2:$A$101,0))),"")</f>
        <v/>
      </c>
      <c r="R103" s="28" t="n"/>
      <c r="S103" s="27">
        <f>IFERROR(IF(A103="","",IF(R103="",Q103,R103)),"")</f>
        <v/>
      </c>
      <c r="T103" s="27">
        <f>IFERROR(IF(A103="","",J103*S103),"")</f>
        <v/>
      </c>
      <c r="U103" s="28" t="n"/>
      <c r="V103" s="27">
        <f>IFERROR(IF(A103="","",Dashboard!$K$4),"")</f>
        <v/>
      </c>
      <c r="W103" s="29">
        <f>IFERROR(IF(A103="","",Dashboard!$K$3),"")</f>
        <v/>
      </c>
      <c r="X103" s="27">
        <f>IFERROR(IF(A103="","",(T103+U103)*W103),"")</f>
        <v/>
      </c>
      <c r="Y103" s="27">
        <f>IFERROR(IF(A103="","",T103+U103+V103+X103),"")</f>
        <v/>
      </c>
      <c r="Z103" s="28" t="n"/>
      <c r="AA103" s="27">
        <f>IFERROR(IF(A103="","",Y103*Dashboard!$K$5),"")</f>
        <v/>
      </c>
      <c r="AB103" s="27">
        <f>IFERROR(IF(A103="","",MAX(0,Y103-Z103)),"")</f>
        <v/>
      </c>
      <c r="AC103" s="24" t="n"/>
      <c r="AD103" s="24" t="n"/>
      <c r="AE103" s="26" t="n"/>
      <c r="AF103" s="30" t="n"/>
      <c r="AG103" s="31">
        <f>IFERROR(IF(A103="","",IF(OR(B103="Canceled",B103="No Show"),"Inactive reservation",IF(F103="","Missing Site ID",IF(OR(H103="",I103=""),"Missing stay dates",IF(I103&lt;=H103,"Fix stay dates",IF(L103&lt;1,"Enter at least one adult",IF(COUNTIF('Site Inventory'!$A$2:$A$101,F103)=0,"Site not found",IF(INDEX('Site Inventory'!$E$2:$E$101,MATCH(F103,'Site Inventory'!$A$2:$A$101,0))&lt;&gt;"Yes","Site is inactive",IF(L103+M103&gt;INDEX('Site Inventory'!$F$2:$F$101,MATCH(F103,'Site Inventory'!$A$2:$A$101,0)),"Guest count exceeds site capacity",IF(AND(O103&gt;0,O103&gt;INDEX('Site Inventory'!$G$2:$G$101,MATCH(F103,'Site Inventory'!$A$2:$A$101,0))),"RV exceeds site length",IF(COUNTIFS($F$2:$F$151,F103,$H$2:$H$151,"&lt;"&amp;I103,$I$2:$I$151,"&gt;"&amp;H103,$A$2:$A$151,"&lt;&gt;"&amp;A103,$B$2:$B$151,"Booked")+COUNTIFS($F$2:$F$151,F103,$H$2:$H$151,"&lt;"&amp;I103,$I$2:$I$151,"&gt;"&amp;H103,$A$2:$A$151,"&lt;&gt;"&amp;A103,$B$2:$B$151,"Checked In")&gt;0,"Overlapping reservation",IF(AND(B103="Booked",Z103&lt;AA103),"Deposit below target",IF(AND(B103="Checked Out",AB103&gt;0),"Balance remains after checkout","OK"))))))))))))),"Review reservation")</f>
        <v/>
      </c>
    </row>
    <row r="104">
      <c r="A104" s="24" t="n"/>
      <c r="B104" s="24" t="n"/>
      <c r="C104" s="24" t="n"/>
      <c r="D104" s="24" t="n"/>
      <c r="E104" s="24" t="n"/>
      <c r="F104" s="24" t="n"/>
      <c r="G104" s="25">
        <f>IFERROR(IF(A104="","",INDEX('Site Inventory'!$C$2:$C$101,MATCH(F104,'Site Inventory'!$A$2:$A$101,0))),"")</f>
        <v/>
      </c>
      <c r="H104" s="26" t="n"/>
      <c r="I104" s="26" t="n"/>
      <c r="J104" s="25">
        <f>IFERROR(IF(A104="","",MAX(0,I104-H104)),"")</f>
        <v/>
      </c>
      <c r="K104" s="25">
        <f>IFERROR(IF(A104="","",IF(OR(B104="Canceled",B104="No Show"),B104,IF(I104&lt;TODAY(),"Past Stay",IF(I104=TODAY(),"Due Out Today",IF(AND(H104&lt;=TODAY(),I104&gt;TODAY()),"In House",IF(H104=TODAY(),"Due In Today","Upcoming")))))),"Check dates")</f>
        <v/>
      </c>
      <c r="L104" s="24" t="n"/>
      <c r="M104" s="24" t="n"/>
      <c r="N104" s="24" t="n"/>
      <c r="O104" s="24" t="n"/>
      <c r="P104" s="24" t="n"/>
      <c r="Q104" s="27">
        <f>IFERROR(IF(A104="","",INDEX('Site Inventory'!$K$2:$K$101,MATCH(F104,'Site Inventory'!$A$2:$A$101,0))),"")</f>
        <v/>
      </c>
      <c r="R104" s="28" t="n"/>
      <c r="S104" s="27">
        <f>IFERROR(IF(A104="","",IF(R104="",Q104,R104)),"")</f>
        <v/>
      </c>
      <c r="T104" s="27">
        <f>IFERROR(IF(A104="","",J104*S104),"")</f>
        <v/>
      </c>
      <c r="U104" s="28" t="n"/>
      <c r="V104" s="27">
        <f>IFERROR(IF(A104="","",Dashboard!$K$4),"")</f>
        <v/>
      </c>
      <c r="W104" s="29">
        <f>IFERROR(IF(A104="","",Dashboard!$K$3),"")</f>
        <v/>
      </c>
      <c r="X104" s="27">
        <f>IFERROR(IF(A104="","",(T104+U104)*W104),"")</f>
        <v/>
      </c>
      <c r="Y104" s="27">
        <f>IFERROR(IF(A104="","",T104+U104+V104+X104),"")</f>
        <v/>
      </c>
      <c r="Z104" s="28" t="n"/>
      <c r="AA104" s="27">
        <f>IFERROR(IF(A104="","",Y104*Dashboard!$K$5),"")</f>
        <v/>
      </c>
      <c r="AB104" s="27">
        <f>IFERROR(IF(A104="","",MAX(0,Y104-Z104)),"")</f>
        <v/>
      </c>
      <c r="AC104" s="24" t="n"/>
      <c r="AD104" s="24" t="n"/>
      <c r="AE104" s="26" t="n"/>
      <c r="AF104" s="30" t="n"/>
      <c r="AG104" s="31">
        <f>IFERROR(IF(A104="","",IF(OR(B104="Canceled",B104="No Show"),"Inactive reservation",IF(F104="","Missing Site ID",IF(OR(H104="",I104=""),"Missing stay dates",IF(I104&lt;=H104,"Fix stay dates",IF(L104&lt;1,"Enter at least one adult",IF(COUNTIF('Site Inventory'!$A$2:$A$101,F104)=0,"Site not found",IF(INDEX('Site Inventory'!$E$2:$E$101,MATCH(F104,'Site Inventory'!$A$2:$A$101,0))&lt;&gt;"Yes","Site is inactive",IF(L104+M104&gt;INDEX('Site Inventory'!$F$2:$F$101,MATCH(F104,'Site Inventory'!$A$2:$A$101,0)),"Guest count exceeds site capacity",IF(AND(O104&gt;0,O104&gt;INDEX('Site Inventory'!$G$2:$G$101,MATCH(F104,'Site Inventory'!$A$2:$A$101,0))),"RV exceeds site length",IF(COUNTIFS($F$2:$F$151,F104,$H$2:$H$151,"&lt;"&amp;I104,$I$2:$I$151,"&gt;"&amp;H104,$A$2:$A$151,"&lt;&gt;"&amp;A104,$B$2:$B$151,"Booked")+COUNTIFS($F$2:$F$151,F104,$H$2:$H$151,"&lt;"&amp;I104,$I$2:$I$151,"&gt;"&amp;H104,$A$2:$A$151,"&lt;&gt;"&amp;A104,$B$2:$B$151,"Checked In")&gt;0,"Overlapping reservation",IF(AND(B104="Booked",Z104&lt;AA104),"Deposit below target",IF(AND(B104="Checked Out",AB104&gt;0),"Balance remains after checkout","OK"))))))))))))),"Review reservation")</f>
        <v/>
      </c>
    </row>
    <row r="105">
      <c r="A105" s="24" t="n"/>
      <c r="B105" s="24" t="n"/>
      <c r="C105" s="24" t="n"/>
      <c r="D105" s="24" t="n"/>
      <c r="E105" s="24" t="n"/>
      <c r="F105" s="24" t="n"/>
      <c r="G105" s="25">
        <f>IFERROR(IF(A105="","",INDEX('Site Inventory'!$C$2:$C$101,MATCH(F105,'Site Inventory'!$A$2:$A$101,0))),"")</f>
        <v/>
      </c>
      <c r="H105" s="26" t="n"/>
      <c r="I105" s="26" t="n"/>
      <c r="J105" s="25">
        <f>IFERROR(IF(A105="","",MAX(0,I105-H105)),"")</f>
        <v/>
      </c>
      <c r="K105" s="25">
        <f>IFERROR(IF(A105="","",IF(OR(B105="Canceled",B105="No Show"),B105,IF(I105&lt;TODAY(),"Past Stay",IF(I105=TODAY(),"Due Out Today",IF(AND(H105&lt;=TODAY(),I105&gt;TODAY()),"In House",IF(H105=TODAY(),"Due In Today","Upcoming")))))),"Check dates")</f>
        <v/>
      </c>
      <c r="L105" s="24" t="n"/>
      <c r="M105" s="24" t="n"/>
      <c r="N105" s="24" t="n"/>
      <c r="O105" s="24" t="n"/>
      <c r="P105" s="24" t="n"/>
      <c r="Q105" s="27">
        <f>IFERROR(IF(A105="","",INDEX('Site Inventory'!$K$2:$K$101,MATCH(F105,'Site Inventory'!$A$2:$A$101,0))),"")</f>
        <v/>
      </c>
      <c r="R105" s="28" t="n"/>
      <c r="S105" s="27">
        <f>IFERROR(IF(A105="","",IF(R105="",Q105,R105)),"")</f>
        <v/>
      </c>
      <c r="T105" s="27">
        <f>IFERROR(IF(A105="","",J105*S105),"")</f>
        <v/>
      </c>
      <c r="U105" s="28" t="n"/>
      <c r="V105" s="27">
        <f>IFERROR(IF(A105="","",Dashboard!$K$4),"")</f>
        <v/>
      </c>
      <c r="W105" s="29">
        <f>IFERROR(IF(A105="","",Dashboard!$K$3),"")</f>
        <v/>
      </c>
      <c r="X105" s="27">
        <f>IFERROR(IF(A105="","",(T105+U105)*W105),"")</f>
        <v/>
      </c>
      <c r="Y105" s="27">
        <f>IFERROR(IF(A105="","",T105+U105+V105+X105),"")</f>
        <v/>
      </c>
      <c r="Z105" s="28" t="n"/>
      <c r="AA105" s="27">
        <f>IFERROR(IF(A105="","",Y105*Dashboard!$K$5),"")</f>
        <v/>
      </c>
      <c r="AB105" s="27">
        <f>IFERROR(IF(A105="","",MAX(0,Y105-Z105)),"")</f>
        <v/>
      </c>
      <c r="AC105" s="24" t="n"/>
      <c r="AD105" s="24" t="n"/>
      <c r="AE105" s="26" t="n"/>
      <c r="AF105" s="30" t="n"/>
      <c r="AG105" s="31">
        <f>IFERROR(IF(A105="","",IF(OR(B105="Canceled",B105="No Show"),"Inactive reservation",IF(F105="","Missing Site ID",IF(OR(H105="",I105=""),"Missing stay dates",IF(I105&lt;=H105,"Fix stay dates",IF(L105&lt;1,"Enter at least one adult",IF(COUNTIF('Site Inventory'!$A$2:$A$101,F105)=0,"Site not found",IF(INDEX('Site Inventory'!$E$2:$E$101,MATCH(F105,'Site Inventory'!$A$2:$A$101,0))&lt;&gt;"Yes","Site is inactive",IF(L105+M105&gt;INDEX('Site Inventory'!$F$2:$F$101,MATCH(F105,'Site Inventory'!$A$2:$A$101,0)),"Guest count exceeds site capacity",IF(AND(O105&gt;0,O105&gt;INDEX('Site Inventory'!$G$2:$G$101,MATCH(F105,'Site Inventory'!$A$2:$A$101,0))),"RV exceeds site length",IF(COUNTIFS($F$2:$F$151,F105,$H$2:$H$151,"&lt;"&amp;I105,$I$2:$I$151,"&gt;"&amp;H105,$A$2:$A$151,"&lt;&gt;"&amp;A105,$B$2:$B$151,"Booked")+COUNTIFS($F$2:$F$151,F105,$H$2:$H$151,"&lt;"&amp;I105,$I$2:$I$151,"&gt;"&amp;H105,$A$2:$A$151,"&lt;&gt;"&amp;A105,$B$2:$B$151,"Checked In")&gt;0,"Overlapping reservation",IF(AND(B105="Booked",Z105&lt;AA105),"Deposit below target",IF(AND(B105="Checked Out",AB105&gt;0),"Balance remains after checkout","OK"))))))))))))),"Review reservation")</f>
        <v/>
      </c>
    </row>
    <row r="106">
      <c r="A106" s="24" t="n"/>
      <c r="B106" s="24" t="n"/>
      <c r="C106" s="24" t="n"/>
      <c r="D106" s="24" t="n"/>
      <c r="E106" s="24" t="n"/>
      <c r="F106" s="24" t="n"/>
      <c r="G106" s="25">
        <f>IFERROR(IF(A106="","",INDEX('Site Inventory'!$C$2:$C$101,MATCH(F106,'Site Inventory'!$A$2:$A$101,0))),"")</f>
        <v/>
      </c>
      <c r="H106" s="26" t="n"/>
      <c r="I106" s="26" t="n"/>
      <c r="J106" s="25">
        <f>IFERROR(IF(A106="","",MAX(0,I106-H106)),"")</f>
        <v/>
      </c>
      <c r="K106" s="25">
        <f>IFERROR(IF(A106="","",IF(OR(B106="Canceled",B106="No Show"),B106,IF(I106&lt;TODAY(),"Past Stay",IF(I106=TODAY(),"Due Out Today",IF(AND(H106&lt;=TODAY(),I106&gt;TODAY()),"In House",IF(H106=TODAY(),"Due In Today","Upcoming")))))),"Check dates")</f>
        <v/>
      </c>
      <c r="L106" s="24" t="n"/>
      <c r="M106" s="24" t="n"/>
      <c r="N106" s="24" t="n"/>
      <c r="O106" s="24" t="n"/>
      <c r="P106" s="24" t="n"/>
      <c r="Q106" s="27">
        <f>IFERROR(IF(A106="","",INDEX('Site Inventory'!$K$2:$K$101,MATCH(F106,'Site Inventory'!$A$2:$A$101,0))),"")</f>
        <v/>
      </c>
      <c r="R106" s="28" t="n"/>
      <c r="S106" s="27">
        <f>IFERROR(IF(A106="","",IF(R106="",Q106,R106)),"")</f>
        <v/>
      </c>
      <c r="T106" s="27">
        <f>IFERROR(IF(A106="","",J106*S106),"")</f>
        <v/>
      </c>
      <c r="U106" s="28" t="n"/>
      <c r="V106" s="27">
        <f>IFERROR(IF(A106="","",Dashboard!$K$4),"")</f>
        <v/>
      </c>
      <c r="W106" s="29">
        <f>IFERROR(IF(A106="","",Dashboard!$K$3),"")</f>
        <v/>
      </c>
      <c r="X106" s="27">
        <f>IFERROR(IF(A106="","",(T106+U106)*W106),"")</f>
        <v/>
      </c>
      <c r="Y106" s="27">
        <f>IFERROR(IF(A106="","",T106+U106+V106+X106),"")</f>
        <v/>
      </c>
      <c r="Z106" s="28" t="n"/>
      <c r="AA106" s="27">
        <f>IFERROR(IF(A106="","",Y106*Dashboard!$K$5),"")</f>
        <v/>
      </c>
      <c r="AB106" s="27">
        <f>IFERROR(IF(A106="","",MAX(0,Y106-Z106)),"")</f>
        <v/>
      </c>
      <c r="AC106" s="24" t="n"/>
      <c r="AD106" s="24" t="n"/>
      <c r="AE106" s="26" t="n"/>
      <c r="AF106" s="30" t="n"/>
      <c r="AG106" s="31">
        <f>IFERROR(IF(A106="","",IF(OR(B106="Canceled",B106="No Show"),"Inactive reservation",IF(F106="","Missing Site ID",IF(OR(H106="",I106=""),"Missing stay dates",IF(I106&lt;=H106,"Fix stay dates",IF(L106&lt;1,"Enter at least one adult",IF(COUNTIF('Site Inventory'!$A$2:$A$101,F106)=0,"Site not found",IF(INDEX('Site Inventory'!$E$2:$E$101,MATCH(F106,'Site Inventory'!$A$2:$A$101,0))&lt;&gt;"Yes","Site is inactive",IF(L106+M106&gt;INDEX('Site Inventory'!$F$2:$F$101,MATCH(F106,'Site Inventory'!$A$2:$A$101,0)),"Guest count exceeds site capacity",IF(AND(O106&gt;0,O106&gt;INDEX('Site Inventory'!$G$2:$G$101,MATCH(F106,'Site Inventory'!$A$2:$A$101,0))),"RV exceeds site length",IF(COUNTIFS($F$2:$F$151,F106,$H$2:$H$151,"&lt;"&amp;I106,$I$2:$I$151,"&gt;"&amp;H106,$A$2:$A$151,"&lt;&gt;"&amp;A106,$B$2:$B$151,"Booked")+COUNTIFS($F$2:$F$151,F106,$H$2:$H$151,"&lt;"&amp;I106,$I$2:$I$151,"&gt;"&amp;H106,$A$2:$A$151,"&lt;&gt;"&amp;A106,$B$2:$B$151,"Checked In")&gt;0,"Overlapping reservation",IF(AND(B106="Booked",Z106&lt;AA106),"Deposit below target",IF(AND(B106="Checked Out",AB106&gt;0),"Balance remains after checkout","OK"))))))))))))),"Review reservation")</f>
        <v/>
      </c>
    </row>
    <row r="107">
      <c r="A107" s="24" t="n"/>
      <c r="B107" s="24" t="n"/>
      <c r="C107" s="24" t="n"/>
      <c r="D107" s="24" t="n"/>
      <c r="E107" s="24" t="n"/>
      <c r="F107" s="24" t="n"/>
      <c r="G107" s="25">
        <f>IFERROR(IF(A107="","",INDEX('Site Inventory'!$C$2:$C$101,MATCH(F107,'Site Inventory'!$A$2:$A$101,0))),"")</f>
        <v/>
      </c>
      <c r="H107" s="26" t="n"/>
      <c r="I107" s="26" t="n"/>
      <c r="J107" s="25">
        <f>IFERROR(IF(A107="","",MAX(0,I107-H107)),"")</f>
        <v/>
      </c>
      <c r="K107" s="25">
        <f>IFERROR(IF(A107="","",IF(OR(B107="Canceled",B107="No Show"),B107,IF(I107&lt;TODAY(),"Past Stay",IF(I107=TODAY(),"Due Out Today",IF(AND(H107&lt;=TODAY(),I107&gt;TODAY()),"In House",IF(H107=TODAY(),"Due In Today","Upcoming")))))),"Check dates")</f>
        <v/>
      </c>
      <c r="L107" s="24" t="n"/>
      <c r="M107" s="24" t="n"/>
      <c r="N107" s="24" t="n"/>
      <c r="O107" s="24" t="n"/>
      <c r="P107" s="24" t="n"/>
      <c r="Q107" s="27">
        <f>IFERROR(IF(A107="","",INDEX('Site Inventory'!$K$2:$K$101,MATCH(F107,'Site Inventory'!$A$2:$A$101,0))),"")</f>
        <v/>
      </c>
      <c r="R107" s="28" t="n"/>
      <c r="S107" s="27">
        <f>IFERROR(IF(A107="","",IF(R107="",Q107,R107)),"")</f>
        <v/>
      </c>
      <c r="T107" s="27">
        <f>IFERROR(IF(A107="","",J107*S107),"")</f>
        <v/>
      </c>
      <c r="U107" s="28" t="n"/>
      <c r="V107" s="27">
        <f>IFERROR(IF(A107="","",Dashboard!$K$4),"")</f>
        <v/>
      </c>
      <c r="W107" s="29">
        <f>IFERROR(IF(A107="","",Dashboard!$K$3),"")</f>
        <v/>
      </c>
      <c r="X107" s="27">
        <f>IFERROR(IF(A107="","",(T107+U107)*W107),"")</f>
        <v/>
      </c>
      <c r="Y107" s="27">
        <f>IFERROR(IF(A107="","",T107+U107+V107+X107),"")</f>
        <v/>
      </c>
      <c r="Z107" s="28" t="n"/>
      <c r="AA107" s="27">
        <f>IFERROR(IF(A107="","",Y107*Dashboard!$K$5),"")</f>
        <v/>
      </c>
      <c r="AB107" s="27">
        <f>IFERROR(IF(A107="","",MAX(0,Y107-Z107)),"")</f>
        <v/>
      </c>
      <c r="AC107" s="24" t="n"/>
      <c r="AD107" s="24" t="n"/>
      <c r="AE107" s="26" t="n"/>
      <c r="AF107" s="30" t="n"/>
      <c r="AG107" s="31">
        <f>IFERROR(IF(A107="","",IF(OR(B107="Canceled",B107="No Show"),"Inactive reservation",IF(F107="","Missing Site ID",IF(OR(H107="",I107=""),"Missing stay dates",IF(I107&lt;=H107,"Fix stay dates",IF(L107&lt;1,"Enter at least one adult",IF(COUNTIF('Site Inventory'!$A$2:$A$101,F107)=0,"Site not found",IF(INDEX('Site Inventory'!$E$2:$E$101,MATCH(F107,'Site Inventory'!$A$2:$A$101,0))&lt;&gt;"Yes","Site is inactive",IF(L107+M107&gt;INDEX('Site Inventory'!$F$2:$F$101,MATCH(F107,'Site Inventory'!$A$2:$A$101,0)),"Guest count exceeds site capacity",IF(AND(O107&gt;0,O107&gt;INDEX('Site Inventory'!$G$2:$G$101,MATCH(F107,'Site Inventory'!$A$2:$A$101,0))),"RV exceeds site length",IF(COUNTIFS($F$2:$F$151,F107,$H$2:$H$151,"&lt;"&amp;I107,$I$2:$I$151,"&gt;"&amp;H107,$A$2:$A$151,"&lt;&gt;"&amp;A107,$B$2:$B$151,"Booked")+COUNTIFS($F$2:$F$151,F107,$H$2:$H$151,"&lt;"&amp;I107,$I$2:$I$151,"&gt;"&amp;H107,$A$2:$A$151,"&lt;&gt;"&amp;A107,$B$2:$B$151,"Checked In")&gt;0,"Overlapping reservation",IF(AND(B107="Booked",Z107&lt;AA107),"Deposit below target",IF(AND(B107="Checked Out",AB107&gt;0),"Balance remains after checkout","OK"))))))))))))),"Review reservation")</f>
        <v/>
      </c>
    </row>
    <row r="108">
      <c r="A108" s="24" t="n"/>
      <c r="B108" s="24" t="n"/>
      <c r="C108" s="24" t="n"/>
      <c r="D108" s="24" t="n"/>
      <c r="E108" s="24" t="n"/>
      <c r="F108" s="24" t="n"/>
      <c r="G108" s="25">
        <f>IFERROR(IF(A108="","",INDEX('Site Inventory'!$C$2:$C$101,MATCH(F108,'Site Inventory'!$A$2:$A$101,0))),"")</f>
        <v/>
      </c>
      <c r="H108" s="26" t="n"/>
      <c r="I108" s="26" t="n"/>
      <c r="J108" s="25">
        <f>IFERROR(IF(A108="","",MAX(0,I108-H108)),"")</f>
        <v/>
      </c>
      <c r="K108" s="25">
        <f>IFERROR(IF(A108="","",IF(OR(B108="Canceled",B108="No Show"),B108,IF(I108&lt;TODAY(),"Past Stay",IF(I108=TODAY(),"Due Out Today",IF(AND(H108&lt;=TODAY(),I108&gt;TODAY()),"In House",IF(H108=TODAY(),"Due In Today","Upcoming")))))),"Check dates")</f>
        <v/>
      </c>
      <c r="L108" s="24" t="n"/>
      <c r="M108" s="24" t="n"/>
      <c r="N108" s="24" t="n"/>
      <c r="O108" s="24" t="n"/>
      <c r="P108" s="24" t="n"/>
      <c r="Q108" s="27">
        <f>IFERROR(IF(A108="","",INDEX('Site Inventory'!$K$2:$K$101,MATCH(F108,'Site Inventory'!$A$2:$A$101,0))),"")</f>
        <v/>
      </c>
      <c r="R108" s="28" t="n"/>
      <c r="S108" s="27">
        <f>IFERROR(IF(A108="","",IF(R108="",Q108,R108)),"")</f>
        <v/>
      </c>
      <c r="T108" s="27">
        <f>IFERROR(IF(A108="","",J108*S108),"")</f>
        <v/>
      </c>
      <c r="U108" s="28" t="n"/>
      <c r="V108" s="27">
        <f>IFERROR(IF(A108="","",Dashboard!$K$4),"")</f>
        <v/>
      </c>
      <c r="W108" s="29">
        <f>IFERROR(IF(A108="","",Dashboard!$K$3),"")</f>
        <v/>
      </c>
      <c r="X108" s="27">
        <f>IFERROR(IF(A108="","",(T108+U108)*W108),"")</f>
        <v/>
      </c>
      <c r="Y108" s="27">
        <f>IFERROR(IF(A108="","",T108+U108+V108+X108),"")</f>
        <v/>
      </c>
      <c r="Z108" s="28" t="n"/>
      <c r="AA108" s="27">
        <f>IFERROR(IF(A108="","",Y108*Dashboard!$K$5),"")</f>
        <v/>
      </c>
      <c r="AB108" s="27">
        <f>IFERROR(IF(A108="","",MAX(0,Y108-Z108)),"")</f>
        <v/>
      </c>
      <c r="AC108" s="24" t="n"/>
      <c r="AD108" s="24" t="n"/>
      <c r="AE108" s="26" t="n"/>
      <c r="AF108" s="30" t="n"/>
      <c r="AG108" s="31">
        <f>IFERROR(IF(A108="","",IF(OR(B108="Canceled",B108="No Show"),"Inactive reservation",IF(F108="","Missing Site ID",IF(OR(H108="",I108=""),"Missing stay dates",IF(I108&lt;=H108,"Fix stay dates",IF(L108&lt;1,"Enter at least one adult",IF(COUNTIF('Site Inventory'!$A$2:$A$101,F108)=0,"Site not found",IF(INDEX('Site Inventory'!$E$2:$E$101,MATCH(F108,'Site Inventory'!$A$2:$A$101,0))&lt;&gt;"Yes","Site is inactive",IF(L108+M108&gt;INDEX('Site Inventory'!$F$2:$F$101,MATCH(F108,'Site Inventory'!$A$2:$A$101,0)),"Guest count exceeds site capacity",IF(AND(O108&gt;0,O108&gt;INDEX('Site Inventory'!$G$2:$G$101,MATCH(F108,'Site Inventory'!$A$2:$A$101,0))),"RV exceeds site length",IF(COUNTIFS($F$2:$F$151,F108,$H$2:$H$151,"&lt;"&amp;I108,$I$2:$I$151,"&gt;"&amp;H108,$A$2:$A$151,"&lt;&gt;"&amp;A108,$B$2:$B$151,"Booked")+COUNTIFS($F$2:$F$151,F108,$H$2:$H$151,"&lt;"&amp;I108,$I$2:$I$151,"&gt;"&amp;H108,$A$2:$A$151,"&lt;&gt;"&amp;A108,$B$2:$B$151,"Checked In")&gt;0,"Overlapping reservation",IF(AND(B108="Booked",Z108&lt;AA108),"Deposit below target",IF(AND(B108="Checked Out",AB108&gt;0),"Balance remains after checkout","OK"))))))))))))),"Review reservation")</f>
        <v/>
      </c>
    </row>
    <row r="109">
      <c r="A109" s="24" t="n"/>
      <c r="B109" s="24" t="n"/>
      <c r="C109" s="24" t="n"/>
      <c r="D109" s="24" t="n"/>
      <c r="E109" s="24" t="n"/>
      <c r="F109" s="24" t="n"/>
      <c r="G109" s="25">
        <f>IFERROR(IF(A109="","",INDEX('Site Inventory'!$C$2:$C$101,MATCH(F109,'Site Inventory'!$A$2:$A$101,0))),"")</f>
        <v/>
      </c>
      <c r="H109" s="26" t="n"/>
      <c r="I109" s="26" t="n"/>
      <c r="J109" s="25">
        <f>IFERROR(IF(A109="","",MAX(0,I109-H109)),"")</f>
        <v/>
      </c>
      <c r="K109" s="25">
        <f>IFERROR(IF(A109="","",IF(OR(B109="Canceled",B109="No Show"),B109,IF(I109&lt;TODAY(),"Past Stay",IF(I109=TODAY(),"Due Out Today",IF(AND(H109&lt;=TODAY(),I109&gt;TODAY()),"In House",IF(H109=TODAY(),"Due In Today","Upcoming")))))),"Check dates")</f>
        <v/>
      </c>
      <c r="L109" s="24" t="n"/>
      <c r="M109" s="24" t="n"/>
      <c r="N109" s="24" t="n"/>
      <c r="O109" s="24" t="n"/>
      <c r="P109" s="24" t="n"/>
      <c r="Q109" s="27">
        <f>IFERROR(IF(A109="","",INDEX('Site Inventory'!$K$2:$K$101,MATCH(F109,'Site Inventory'!$A$2:$A$101,0))),"")</f>
        <v/>
      </c>
      <c r="R109" s="28" t="n"/>
      <c r="S109" s="27">
        <f>IFERROR(IF(A109="","",IF(R109="",Q109,R109)),"")</f>
        <v/>
      </c>
      <c r="T109" s="27">
        <f>IFERROR(IF(A109="","",J109*S109),"")</f>
        <v/>
      </c>
      <c r="U109" s="28" t="n"/>
      <c r="V109" s="27">
        <f>IFERROR(IF(A109="","",Dashboard!$K$4),"")</f>
        <v/>
      </c>
      <c r="W109" s="29">
        <f>IFERROR(IF(A109="","",Dashboard!$K$3),"")</f>
        <v/>
      </c>
      <c r="X109" s="27">
        <f>IFERROR(IF(A109="","",(T109+U109)*W109),"")</f>
        <v/>
      </c>
      <c r="Y109" s="27">
        <f>IFERROR(IF(A109="","",T109+U109+V109+X109),"")</f>
        <v/>
      </c>
      <c r="Z109" s="28" t="n"/>
      <c r="AA109" s="27">
        <f>IFERROR(IF(A109="","",Y109*Dashboard!$K$5),"")</f>
        <v/>
      </c>
      <c r="AB109" s="27">
        <f>IFERROR(IF(A109="","",MAX(0,Y109-Z109)),"")</f>
        <v/>
      </c>
      <c r="AC109" s="24" t="n"/>
      <c r="AD109" s="24" t="n"/>
      <c r="AE109" s="26" t="n"/>
      <c r="AF109" s="30" t="n"/>
      <c r="AG109" s="31">
        <f>IFERROR(IF(A109="","",IF(OR(B109="Canceled",B109="No Show"),"Inactive reservation",IF(F109="","Missing Site ID",IF(OR(H109="",I109=""),"Missing stay dates",IF(I109&lt;=H109,"Fix stay dates",IF(L109&lt;1,"Enter at least one adult",IF(COUNTIF('Site Inventory'!$A$2:$A$101,F109)=0,"Site not found",IF(INDEX('Site Inventory'!$E$2:$E$101,MATCH(F109,'Site Inventory'!$A$2:$A$101,0))&lt;&gt;"Yes","Site is inactive",IF(L109+M109&gt;INDEX('Site Inventory'!$F$2:$F$101,MATCH(F109,'Site Inventory'!$A$2:$A$101,0)),"Guest count exceeds site capacity",IF(AND(O109&gt;0,O109&gt;INDEX('Site Inventory'!$G$2:$G$101,MATCH(F109,'Site Inventory'!$A$2:$A$101,0))),"RV exceeds site length",IF(COUNTIFS($F$2:$F$151,F109,$H$2:$H$151,"&lt;"&amp;I109,$I$2:$I$151,"&gt;"&amp;H109,$A$2:$A$151,"&lt;&gt;"&amp;A109,$B$2:$B$151,"Booked")+COUNTIFS($F$2:$F$151,F109,$H$2:$H$151,"&lt;"&amp;I109,$I$2:$I$151,"&gt;"&amp;H109,$A$2:$A$151,"&lt;&gt;"&amp;A109,$B$2:$B$151,"Checked In")&gt;0,"Overlapping reservation",IF(AND(B109="Booked",Z109&lt;AA109),"Deposit below target",IF(AND(B109="Checked Out",AB109&gt;0),"Balance remains after checkout","OK"))))))))))))),"Review reservation")</f>
        <v/>
      </c>
    </row>
    <row r="110">
      <c r="A110" s="24" t="n"/>
      <c r="B110" s="24" t="n"/>
      <c r="C110" s="24" t="n"/>
      <c r="D110" s="24" t="n"/>
      <c r="E110" s="24" t="n"/>
      <c r="F110" s="24" t="n"/>
      <c r="G110" s="25">
        <f>IFERROR(IF(A110="","",INDEX('Site Inventory'!$C$2:$C$101,MATCH(F110,'Site Inventory'!$A$2:$A$101,0))),"")</f>
        <v/>
      </c>
      <c r="H110" s="26" t="n"/>
      <c r="I110" s="26" t="n"/>
      <c r="J110" s="25">
        <f>IFERROR(IF(A110="","",MAX(0,I110-H110)),"")</f>
        <v/>
      </c>
      <c r="K110" s="25">
        <f>IFERROR(IF(A110="","",IF(OR(B110="Canceled",B110="No Show"),B110,IF(I110&lt;TODAY(),"Past Stay",IF(I110=TODAY(),"Due Out Today",IF(AND(H110&lt;=TODAY(),I110&gt;TODAY()),"In House",IF(H110=TODAY(),"Due In Today","Upcoming")))))),"Check dates")</f>
        <v/>
      </c>
      <c r="L110" s="24" t="n"/>
      <c r="M110" s="24" t="n"/>
      <c r="N110" s="24" t="n"/>
      <c r="O110" s="24" t="n"/>
      <c r="P110" s="24" t="n"/>
      <c r="Q110" s="27">
        <f>IFERROR(IF(A110="","",INDEX('Site Inventory'!$K$2:$K$101,MATCH(F110,'Site Inventory'!$A$2:$A$101,0))),"")</f>
        <v/>
      </c>
      <c r="R110" s="28" t="n"/>
      <c r="S110" s="27">
        <f>IFERROR(IF(A110="","",IF(R110="",Q110,R110)),"")</f>
        <v/>
      </c>
      <c r="T110" s="27">
        <f>IFERROR(IF(A110="","",J110*S110),"")</f>
        <v/>
      </c>
      <c r="U110" s="28" t="n"/>
      <c r="V110" s="27">
        <f>IFERROR(IF(A110="","",Dashboard!$K$4),"")</f>
        <v/>
      </c>
      <c r="W110" s="29">
        <f>IFERROR(IF(A110="","",Dashboard!$K$3),"")</f>
        <v/>
      </c>
      <c r="X110" s="27">
        <f>IFERROR(IF(A110="","",(T110+U110)*W110),"")</f>
        <v/>
      </c>
      <c r="Y110" s="27">
        <f>IFERROR(IF(A110="","",T110+U110+V110+X110),"")</f>
        <v/>
      </c>
      <c r="Z110" s="28" t="n"/>
      <c r="AA110" s="27">
        <f>IFERROR(IF(A110="","",Y110*Dashboard!$K$5),"")</f>
        <v/>
      </c>
      <c r="AB110" s="27">
        <f>IFERROR(IF(A110="","",MAX(0,Y110-Z110)),"")</f>
        <v/>
      </c>
      <c r="AC110" s="24" t="n"/>
      <c r="AD110" s="24" t="n"/>
      <c r="AE110" s="26" t="n"/>
      <c r="AF110" s="30" t="n"/>
      <c r="AG110" s="31">
        <f>IFERROR(IF(A110="","",IF(OR(B110="Canceled",B110="No Show"),"Inactive reservation",IF(F110="","Missing Site ID",IF(OR(H110="",I110=""),"Missing stay dates",IF(I110&lt;=H110,"Fix stay dates",IF(L110&lt;1,"Enter at least one adult",IF(COUNTIF('Site Inventory'!$A$2:$A$101,F110)=0,"Site not found",IF(INDEX('Site Inventory'!$E$2:$E$101,MATCH(F110,'Site Inventory'!$A$2:$A$101,0))&lt;&gt;"Yes","Site is inactive",IF(L110+M110&gt;INDEX('Site Inventory'!$F$2:$F$101,MATCH(F110,'Site Inventory'!$A$2:$A$101,0)),"Guest count exceeds site capacity",IF(AND(O110&gt;0,O110&gt;INDEX('Site Inventory'!$G$2:$G$101,MATCH(F110,'Site Inventory'!$A$2:$A$101,0))),"RV exceeds site length",IF(COUNTIFS($F$2:$F$151,F110,$H$2:$H$151,"&lt;"&amp;I110,$I$2:$I$151,"&gt;"&amp;H110,$A$2:$A$151,"&lt;&gt;"&amp;A110,$B$2:$B$151,"Booked")+COUNTIFS($F$2:$F$151,F110,$H$2:$H$151,"&lt;"&amp;I110,$I$2:$I$151,"&gt;"&amp;H110,$A$2:$A$151,"&lt;&gt;"&amp;A110,$B$2:$B$151,"Checked In")&gt;0,"Overlapping reservation",IF(AND(B110="Booked",Z110&lt;AA110),"Deposit below target",IF(AND(B110="Checked Out",AB110&gt;0),"Balance remains after checkout","OK"))))))))))))),"Review reservation")</f>
        <v/>
      </c>
    </row>
    <row r="111">
      <c r="A111" s="24" t="n"/>
      <c r="B111" s="24" t="n"/>
      <c r="C111" s="24" t="n"/>
      <c r="D111" s="24" t="n"/>
      <c r="E111" s="24" t="n"/>
      <c r="F111" s="24" t="n"/>
      <c r="G111" s="25">
        <f>IFERROR(IF(A111="","",INDEX('Site Inventory'!$C$2:$C$101,MATCH(F111,'Site Inventory'!$A$2:$A$101,0))),"")</f>
        <v/>
      </c>
      <c r="H111" s="26" t="n"/>
      <c r="I111" s="26" t="n"/>
      <c r="J111" s="25">
        <f>IFERROR(IF(A111="","",MAX(0,I111-H111)),"")</f>
        <v/>
      </c>
      <c r="K111" s="25">
        <f>IFERROR(IF(A111="","",IF(OR(B111="Canceled",B111="No Show"),B111,IF(I111&lt;TODAY(),"Past Stay",IF(I111=TODAY(),"Due Out Today",IF(AND(H111&lt;=TODAY(),I111&gt;TODAY()),"In House",IF(H111=TODAY(),"Due In Today","Upcoming")))))),"Check dates")</f>
        <v/>
      </c>
      <c r="L111" s="24" t="n"/>
      <c r="M111" s="24" t="n"/>
      <c r="N111" s="24" t="n"/>
      <c r="O111" s="24" t="n"/>
      <c r="P111" s="24" t="n"/>
      <c r="Q111" s="27">
        <f>IFERROR(IF(A111="","",INDEX('Site Inventory'!$K$2:$K$101,MATCH(F111,'Site Inventory'!$A$2:$A$101,0))),"")</f>
        <v/>
      </c>
      <c r="R111" s="28" t="n"/>
      <c r="S111" s="27">
        <f>IFERROR(IF(A111="","",IF(R111="",Q111,R111)),"")</f>
        <v/>
      </c>
      <c r="T111" s="27">
        <f>IFERROR(IF(A111="","",J111*S111),"")</f>
        <v/>
      </c>
      <c r="U111" s="28" t="n"/>
      <c r="V111" s="27">
        <f>IFERROR(IF(A111="","",Dashboard!$K$4),"")</f>
        <v/>
      </c>
      <c r="W111" s="29">
        <f>IFERROR(IF(A111="","",Dashboard!$K$3),"")</f>
        <v/>
      </c>
      <c r="X111" s="27">
        <f>IFERROR(IF(A111="","",(T111+U111)*W111),"")</f>
        <v/>
      </c>
      <c r="Y111" s="27">
        <f>IFERROR(IF(A111="","",T111+U111+V111+X111),"")</f>
        <v/>
      </c>
      <c r="Z111" s="28" t="n"/>
      <c r="AA111" s="27">
        <f>IFERROR(IF(A111="","",Y111*Dashboard!$K$5),"")</f>
        <v/>
      </c>
      <c r="AB111" s="27">
        <f>IFERROR(IF(A111="","",MAX(0,Y111-Z111)),"")</f>
        <v/>
      </c>
      <c r="AC111" s="24" t="n"/>
      <c r="AD111" s="24" t="n"/>
      <c r="AE111" s="26" t="n"/>
      <c r="AF111" s="30" t="n"/>
      <c r="AG111" s="31">
        <f>IFERROR(IF(A111="","",IF(OR(B111="Canceled",B111="No Show"),"Inactive reservation",IF(F111="","Missing Site ID",IF(OR(H111="",I111=""),"Missing stay dates",IF(I111&lt;=H111,"Fix stay dates",IF(L111&lt;1,"Enter at least one adult",IF(COUNTIF('Site Inventory'!$A$2:$A$101,F111)=0,"Site not found",IF(INDEX('Site Inventory'!$E$2:$E$101,MATCH(F111,'Site Inventory'!$A$2:$A$101,0))&lt;&gt;"Yes","Site is inactive",IF(L111+M111&gt;INDEX('Site Inventory'!$F$2:$F$101,MATCH(F111,'Site Inventory'!$A$2:$A$101,0)),"Guest count exceeds site capacity",IF(AND(O111&gt;0,O111&gt;INDEX('Site Inventory'!$G$2:$G$101,MATCH(F111,'Site Inventory'!$A$2:$A$101,0))),"RV exceeds site length",IF(COUNTIFS($F$2:$F$151,F111,$H$2:$H$151,"&lt;"&amp;I111,$I$2:$I$151,"&gt;"&amp;H111,$A$2:$A$151,"&lt;&gt;"&amp;A111,$B$2:$B$151,"Booked")+COUNTIFS($F$2:$F$151,F111,$H$2:$H$151,"&lt;"&amp;I111,$I$2:$I$151,"&gt;"&amp;H111,$A$2:$A$151,"&lt;&gt;"&amp;A111,$B$2:$B$151,"Checked In")&gt;0,"Overlapping reservation",IF(AND(B111="Booked",Z111&lt;AA111),"Deposit below target",IF(AND(B111="Checked Out",AB111&gt;0),"Balance remains after checkout","OK"))))))))))))),"Review reservation")</f>
        <v/>
      </c>
    </row>
    <row r="112">
      <c r="A112" s="24" t="n"/>
      <c r="B112" s="24" t="n"/>
      <c r="C112" s="24" t="n"/>
      <c r="D112" s="24" t="n"/>
      <c r="E112" s="24" t="n"/>
      <c r="F112" s="24" t="n"/>
      <c r="G112" s="25">
        <f>IFERROR(IF(A112="","",INDEX('Site Inventory'!$C$2:$C$101,MATCH(F112,'Site Inventory'!$A$2:$A$101,0))),"")</f>
        <v/>
      </c>
      <c r="H112" s="26" t="n"/>
      <c r="I112" s="26" t="n"/>
      <c r="J112" s="25">
        <f>IFERROR(IF(A112="","",MAX(0,I112-H112)),"")</f>
        <v/>
      </c>
      <c r="K112" s="25">
        <f>IFERROR(IF(A112="","",IF(OR(B112="Canceled",B112="No Show"),B112,IF(I112&lt;TODAY(),"Past Stay",IF(I112=TODAY(),"Due Out Today",IF(AND(H112&lt;=TODAY(),I112&gt;TODAY()),"In House",IF(H112=TODAY(),"Due In Today","Upcoming")))))),"Check dates")</f>
        <v/>
      </c>
      <c r="L112" s="24" t="n"/>
      <c r="M112" s="24" t="n"/>
      <c r="N112" s="24" t="n"/>
      <c r="O112" s="24" t="n"/>
      <c r="P112" s="24" t="n"/>
      <c r="Q112" s="27">
        <f>IFERROR(IF(A112="","",INDEX('Site Inventory'!$K$2:$K$101,MATCH(F112,'Site Inventory'!$A$2:$A$101,0))),"")</f>
        <v/>
      </c>
      <c r="R112" s="28" t="n"/>
      <c r="S112" s="27">
        <f>IFERROR(IF(A112="","",IF(R112="",Q112,R112)),"")</f>
        <v/>
      </c>
      <c r="T112" s="27">
        <f>IFERROR(IF(A112="","",J112*S112),"")</f>
        <v/>
      </c>
      <c r="U112" s="28" t="n"/>
      <c r="V112" s="27">
        <f>IFERROR(IF(A112="","",Dashboard!$K$4),"")</f>
        <v/>
      </c>
      <c r="W112" s="29">
        <f>IFERROR(IF(A112="","",Dashboard!$K$3),"")</f>
        <v/>
      </c>
      <c r="X112" s="27">
        <f>IFERROR(IF(A112="","",(T112+U112)*W112),"")</f>
        <v/>
      </c>
      <c r="Y112" s="27">
        <f>IFERROR(IF(A112="","",T112+U112+V112+X112),"")</f>
        <v/>
      </c>
      <c r="Z112" s="28" t="n"/>
      <c r="AA112" s="27">
        <f>IFERROR(IF(A112="","",Y112*Dashboard!$K$5),"")</f>
        <v/>
      </c>
      <c r="AB112" s="27">
        <f>IFERROR(IF(A112="","",MAX(0,Y112-Z112)),"")</f>
        <v/>
      </c>
      <c r="AC112" s="24" t="n"/>
      <c r="AD112" s="24" t="n"/>
      <c r="AE112" s="26" t="n"/>
      <c r="AF112" s="30" t="n"/>
      <c r="AG112" s="31">
        <f>IFERROR(IF(A112="","",IF(OR(B112="Canceled",B112="No Show"),"Inactive reservation",IF(F112="","Missing Site ID",IF(OR(H112="",I112=""),"Missing stay dates",IF(I112&lt;=H112,"Fix stay dates",IF(L112&lt;1,"Enter at least one adult",IF(COUNTIF('Site Inventory'!$A$2:$A$101,F112)=0,"Site not found",IF(INDEX('Site Inventory'!$E$2:$E$101,MATCH(F112,'Site Inventory'!$A$2:$A$101,0))&lt;&gt;"Yes","Site is inactive",IF(L112+M112&gt;INDEX('Site Inventory'!$F$2:$F$101,MATCH(F112,'Site Inventory'!$A$2:$A$101,0)),"Guest count exceeds site capacity",IF(AND(O112&gt;0,O112&gt;INDEX('Site Inventory'!$G$2:$G$101,MATCH(F112,'Site Inventory'!$A$2:$A$101,0))),"RV exceeds site length",IF(COUNTIFS($F$2:$F$151,F112,$H$2:$H$151,"&lt;"&amp;I112,$I$2:$I$151,"&gt;"&amp;H112,$A$2:$A$151,"&lt;&gt;"&amp;A112,$B$2:$B$151,"Booked")+COUNTIFS($F$2:$F$151,F112,$H$2:$H$151,"&lt;"&amp;I112,$I$2:$I$151,"&gt;"&amp;H112,$A$2:$A$151,"&lt;&gt;"&amp;A112,$B$2:$B$151,"Checked In")&gt;0,"Overlapping reservation",IF(AND(B112="Booked",Z112&lt;AA112),"Deposit below target",IF(AND(B112="Checked Out",AB112&gt;0),"Balance remains after checkout","OK"))))))))))))),"Review reservation")</f>
        <v/>
      </c>
    </row>
    <row r="113">
      <c r="A113" s="24" t="n"/>
      <c r="B113" s="24" t="n"/>
      <c r="C113" s="24" t="n"/>
      <c r="D113" s="24" t="n"/>
      <c r="E113" s="24" t="n"/>
      <c r="F113" s="24" t="n"/>
      <c r="G113" s="25">
        <f>IFERROR(IF(A113="","",INDEX('Site Inventory'!$C$2:$C$101,MATCH(F113,'Site Inventory'!$A$2:$A$101,0))),"")</f>
        <v/>
      </c>
      <c r="H113" s="26" t="n"/>
      <c r="I113" s="26" t="n"/>
      <c r="J113" s="25">
        <f>IFERROR(IF(A113="","",MAX(0,I113-H113)),"")</f>
        <v/>
      </c>
      <c r="K113" s="25">
        <f>IFERROR(IF(A113="","",IF(OR(B113="Canceled",B113="No Show"),B113,IF(I113&lt;TODAY(),"Past Stay",IF(I113=TODAY(),"Due Out Today",IF(AND(H113&lt;=TODAY(),I113&gt;TODAY()),"In House",IF(H113=TODAY(),"Due In Today","Upcoming")))))),"Check dates")</f>
        <v/>
      </c>
      <c r="L113" s="24" t="n"/>
      <c r="M113" s="24" t="n"/>
      <c r="N113" s="24" t="n"/>
      <c r="O113" s="24" t="n"/>
      <c r="P113" s="24" t="n"/>
      <c r="Q113" s="27">
        <f>IFERROR(IF(A113="","",INDEX('Site Inventory'!$K$2:$K$101,MATCH(F113,'Site Inventory'!$A$2:$A$101,0))),"")</f>
        <v/>
      </c>
      <c r="R113" s="28" t="n"/>
      <c r="S113" s="27">
        <f>IFERROR(IF(A113="","",IF(R113="",Q113,R113)),"")</f>
        <v/>
      </c>
      <c r="T113" s="27">
        <f>IFERROR(IF(A113="","",J113*S113),"")</f>
        <v/>
      </c>
      <c r="U113" s="28" t="n"/>
      <c r="V113" s="27">
        <f>IFERROR(IF(A113="","",Dashboard!$K$4),"")</f>
        <v/>
      </c>
      <c r="W113" s="29">
        <f>IFERROR(IF(A113="","",Dashboard!$K$3),"")</f>
        <v/>
      </c>
      <c r="X113" s="27">
        <f>IFERROR(IF(A113="","",(T113+U113)*W113),"")</f>
        <v/>
      </c>
      <c r="Y113" s="27">
        <f>IFERROR(IF(A113="","",T113+U113+V113+X113),"")</f>
        <v/>
      </c>
      <c r="Z113" s="28" t="n"/>
      <c r="AA113" s="27">
        <f>IFERROR(IF(A113="","",Y113*Dashboard!$K$5),"")</f>
        <v/>
      </c>
      <c r="AB113" s="27">
        <f>IFERROR(IF(A113="","",MAX(0,Y113-Z113)),"")</f>
        <v/>
      </c>
      <c r="AC113" s="24" t="n"/>
      <c r="AD113" s="24" t="n"/>
      <c r="AE113" s="26" t="n"/>
      <c r="AF113" s="30" t="n"/>
      <c r="AG113" s="31">
        <f>IFERROR(IF(A113="","",IF(OR(B113="Canceled",B113="No Show"),"Inactive reservation",IF(F113="","Missing Site ID",IF(OR(H113="",I113=""),"Missing stay dates",IF(I113&lt;=H113,"Fix stay dates",IF(L113&lt;1,"Enter at least one adult",IF(COUNTIF('Site Inventory'!$A$2:$A$101,F113)=0,"Site not found",IF(INDEX('Site Inventory'!$E$2:$E$101,MATCH(F113,'Site Inventory'!$A$2:$A$101,0))&lt;&gt;"Yes","Site is inactive",IF(L113+M113&gt;INDEX('Site Inventory'!$F$2:$F$101,MATCH(F113,'Site Inventory'!$A$2:$A$101,0)),"Guest count exceeds site capacity",IF(AND(O113&gt;0,O113&gt;INDEX('Site Inventory'!$G$2:$G$101,MATCH(F113,'Site Inventory'!$A$2:$A$101,0))),"RV exceeds site length",IF(COUNTIFS($F$2:$F$151,F113,$H$2:$H$151,"&lt;"&amp;I113,$I$2:$I$151,"&gt;"&amp;H113,$A$2:$A$151,"&lt;&gt;"&amp;A113,$B$2:$B$151,"Booked")+COUNTIFS($F$2:$F$151,F113,$H$2:$H$151,"&lt;"&amp;I113,$I$2:$I$151,"&gt;"&amp;H113,$A$2:$A$151,"&lt;&gt;"&amp;A113,$B$2:$B$151,"Checked In")&gt;0,"Overlapping reservation",IF(AND(B113="Booked",Z113&lt;AA113),"Deposit below target",IF(AND(B113="Checked Out",AB113&gt;0),"Balance remains after checkout","OK"))))))))))))),"Review reservation")</f>
        <v/>
      </c>
    </row>
    <row r="114">
      <c r="A114" s="24" t="n"/>
      <c r="B114" s="24" t="n"/>
      <c r="C114" s="24" t="n"/>
      <c r="D114" s="24" t="n"/>
      <c r="E114" s="24" t="n"/>
      <c r="F114" s="24" t="n"/>
      <c r="G114" s="25">
        <f>IFERROR(IF(A114="","",INDEX('Site Inventory'!$C$2:$C$101,MATCH(F114,'Site Inventory'!$A$2:$A$101,0))),"")</f>
        <v/>
      </c>
      <c r="H114" s="26" t="n"/>
      <c r="I114" s="26" t="n"/>
      <c r="J114" s="25">
        <f>IFERROR(IF(A114="","",MAX(0,I114-H114)),"")</f>
        <v/>
      </c>
      <c r="K114" s="25">
        <f>IFERROR(IF(A114="","",IF(OR(B114="Canceled",B114="No Show"),B114,IF(I114&lt;TODAY(),"Past Stay",IF(I114=TODAY(),"Due Out Today",IF(AND(H114&lt;=TODAY(),I114&gt;TODAY()),"In House",IF(H114=TODAY(),"Due In Today","Upcoming")))))),"Check dates")</f>
        <v/>
      </c>
      <c r="L114" s="24" t="n"/>
      <c r="M114" s="24" t="n"/>
      <c r="N114" s="24" t="n"/>
      <c r="O114" s="24" t="n"/>
      <c r="P114" s="24" t="n"/>
      <c r="Q114" s="27">
        <f>IFERROR(IF(A114="","",INDEX('Site Inventory'!$K$2:$K$101,MATCH(F114,'Site Inventory'!$A$2:$A$101,0))),"")</f>
        <v/>
      </c>
      <c r="R114" s="28" t="n"/>
      <c r="S114" s="27">
        <f>IFERROR(IF(A114="","",IF(R114="",Q114,R114)),"")</f>
        <v/>
      </c>
      <c r="T114" s="27">
        <f>IFERROR(IF(A114="","",J114*S114),"")</f>
        <v/>
      </c>
      <c r="U114" s="28" t="n"/>
      <c r="V114" s="27">
        <f>IFERROR(IF(A114="","",Dashboard!$K$4),"")</f>
        <v/>
      </c>
      <c r="W114" s="29">
        <f>IFERROR(IF(A114="","",Dashboard!$K$3),"")</f>
        <v/>
      </c>
      <c r="X114" s="27">
        <f>IFERROR(IF(A114="","",(T114+U114)*W114),"")</f>
        <v/>
      </c>
      <c r="Y114" s="27">
        <f>IFERROR(IF(A114="","",T114+U114+V114+X114),"")</f>
        <v/>
      </c>
      <c r="Z114" s="28" t="n"/>
      <c r="AA114" s="27">
        <f>IFERROR(IF(A114="","",Y114*Dashboard!$K$5),"")</f>
        <v/>
      </c>
      <c r="AB114" s="27">
        <f>IFERROR(IF(A114="","",MAX(0,Y114-Z114)),"")</f>
        <v/>
      </c>
      <c r="AC114" s="24" t="n"/>
      <c r="AD114" s="24" t="n"/>
      <c r="AE114" s="26" t="n"/>
      <c r="AF114" s="30" t="n"/>
      <c r="AG114" s="31">
        <f>IFERROR(IF(A114="","",IF(OR(B114="Canceled",B114="No Show"),"Inactive reservation",IF(F114="","Missing Site ID",IF(OR(H114="",I114=""),"Missing stay dates",IF(I114&lt;=H114,"Fix stay dates",IF(L114&lt;1,"Enter at least one adult",IF(COUNTIF('Site Inventory'!$A$2:$A$101,F114)=0,"Site not found",IF(INDEX('Site Inventory'!$E$2:$E$101,MATCH(F114,'Site Inventory'!$A$2:$A$101,0))&lt;&gt;"Yes","Site is inactive",IF(L114+M114&gt;INDEX('Site Inventory'!$F$2:$F$101,MATCH(F114,'Site Inventory'!$A$2:$A$101,0)),"Guest count exceeds site capacity",IF(AND(O114&gt;0,O114&gt;INDEX('Site Inventory'!$G$2:$G$101,MATCH(F114,'Site Inventory'!$A$2:$A$101,0))),"RV exceeds site length",IF(COUNTIFS($F$2:$F$151,F114,$H$2:$H$151,"&lt;"&amp;I114,$I$2:$I$151,"&gt;"&amp;H114,$A$2:$A$151,"&lt;&gt;"&amp;A114,$B$2:$B$151,"Booked")+COUNTIFS($F$2:$F$151,F114,$H$2:$H$151,"&lt;"&amp;I114,$I$2:$I$151,"&gt;"&amp;H114,$A$2:$A$151,"&lt;&gt;"&amp;A114,$B$2:$B$151,"Checked In")&gt;0,"Overlapping reservation",IF(AND(B114="Booked",Z114&lt;AA114),"Deposit below target",IF(AND(B114="Checked Out",AB114&gt;0),"Balance remains after checkout","OK"))))))))))))),"Review reservation")</f>
        <v/>
      </c>
    </row>
    <row r="115">
      <c r="A115" s="24" t="n"/>
      <c r="B115" s="24" t="n"/>
      <c r="C115" s="24" t="n"/>
      <c r="D115" s="24" t="n"/>
      <c r="E115" s="24" t="n"/>
      <c r="F115" s="24" t="n"/>
      <c r="G115" s="25">
        <f>IFERROR(IF(A115="","",INDEX('Site Inventory'!$C$2:$C$101,MATCH(F115,'Site Inventory'!$A$2:$A$101,0))),"")</f>
        <v/>
      </c>
      <c r="H115" s="26" t="n"/>
      <c r="I115" s="26" t="n"/>
      <c r="J115" s="25">
        <f>IFERROR(IF(A115="","",MAX(0,I115-H115)),"")</f>
        <v/>
      </c>
      <c r="K115" s="25">
        <f>IFERROR(IF(A115="","",IF(OR(B115="Canceled",B115="No Show"),B115,IF(I115&lt;TODAY(),"Past Stay",IF(I115=TODAY(),"Due Out Today",IF(AND(H115&lt;=TODAY(),I115&gt;TODAY()),"In House",IF(H115=TODAY(),"Due In Today","Upcoming")))))),"Check dates")</f>
        <v/>
      </c>
      <c r="L115" s="24" t="n"/>
      <c r="M115" s="24" t="n"/>
      <c r="N115" s="24" t="n"/>
      <c r="O115" s="24" t="n"/>
      <c r="P115" s="24" t="n"/>
      <c r="Q115" s="27">
        <f>IFERROR(IF(A115="","",INDEX('Site Inventory'!$K$2:$K$101,MATCH(F115,'Site Inventory'!$A$2:$A$101,0))),"")</f>
        <v/>
      </c>
      <c r="R115" s="28" t="n"/>
      <c r="S115" s="27">
        <f>IFERROR(IF(A115="","",IF(R115="",Q115,R115)),"")</f>
        <v/>
      </c>
      <c r="T115" s="27">
        <f>IFERROR(IF(A115="","",J115*S115),"")</f>
        <v/>
      </c>
      <c r="U115" s="28" t="n"/>
      <c r="V115" s="27">
        <f>IFERROR(IF(A115="","",Dashboard!$K$4),"")</f>
        <v/>
      </c>
      <c r="W115" s="29">
        <f>IFERROR(IF(A115="","",Dashboard!$K$3),"")</f>
        <v/>
      </c>
      <c r="X115" s="27">
        <f>IFERROR(IF(A115="","",(T115+U115)*W115),"")</f>
        <v/>
      </c>
      <c r="Y115" s="27">
        <f>IFERROR(IF(A115="","",T115+U115+V115+X115),"")</f>
        <v/>
      </c>
      <c r="Z115" s="28" t="n"/>
      <c r="AA115" s="27">
        <f>IFERROR(IF(A115="","",Y115*Dashboard!$K$5),"")</f>
        <v/>
      </c>
      <c r="AB115" s="27">
        <f>IFERROR(IF(A115="","",MAX(0,Y115-Z115)),"")</f>
        <v/>
      </c>
      <c r="AC115" s="24" t="n"/>
      <c r="AD115" s="24" t="n"/>
      <c r="AE115" s="26" t="n"/>
      <c r="AF115" s="30" t="n"/>
      <c r="AG115" s="31">
        <f>IFERROR(IF(A115="","",IF(OR(B115="Canceled",B115="No Show"),"Inactive reservation",IF(F115="","Missing Site ID",IF(OR(H115="",I115=""),"Missing stay dates",IF(I115&lt;=H115,"Fix stay dates",IF(L115&lt;1,"Enter at least one adult",IF(COUNTIF('Site Inventory'!$A$2:$A$101,F115)=0,"Site not found",IF(INDEX('Site Inventory'!$E$2:$E$101,MATCH(F115,'Site Inventory'!$A$2:$A$101,0))&lt;&gt;"Yes","Site is inactive",IF(L115+M115&gt;INDEX('Site Inventory'!$F$2:$F$101,MATCH(F115,'Site Inventory'!$A$2:$A$101,0)),"Guest count exceeds site capacity",IF(AND(O115&gt;0,O115&gt;INDEX('Site Inventory'!$G$2:$G$101,MATCH(F115,'Site Inventory'!$A$2:$A$101,0))),"RV exceeds site length",IF(COUNTIFS($F$2:$F$151,F115,$H$2:$H$151,"&lt;"&amp;I115,$I$2:$I$151,"&gt;"&amp;H115,$A$2:$A$151,"&lt;&gt;"&amp;A115,$B$2:$B$151,"Booked")+COUNTIFS($F$2:$F$151,F115,$H$2:$H$151,"&lt;"&amp;I115,$I$2:$I$151,"&gt;"&amp;H115,$A$2:$A$151,"&lt;&gt;"&amp;A115,$B$2:$B$151,"Checked In")&gt;0,"Overlapping reservation",IF(AND(B115="Booked",Z115&lt;AA115),"Deposit below target",IF(AND(B115="Checked Out",AB115&gt;0),"Balance remains after checkout","OK"))))))))))))),"Review reservation")</f>
        <v/>
      </c>
    </row>
    <row r="116">
      <c r="A116" s="24" t="n"/>
      <c r="B116" s="24" t="n"/>
      <c r="C116" s="24" t="n"/>
      <c r="D116" s="24" t="n"/>
      <c r="E116" s="24" t="n"/>
      <c r="F116" s="24" t="n"/>
      <c r="G116" s="25">
        <f>IFERROR(IF(A116="","",INDEX('Site Inventory'!$C$2:$C$101,MATCH(F116,'Site Inventory'!$A$2:$A$101,0))),"")</f>
        <v/>
      </c>
      <c r="H116" s="26" t="n"/>
      <c r="I116" s="26" t="n"/>
      <c r="J116" s="25">
        <f>IFERROR(IF(A116="","",MAX(0,I116-H116)),"")</f>
        <v/>
      </c>
      <c r="K116" s="25">
        <f>IFERROR(IF(A116="","",IF(OR(B116="Canceled",B116="No Show"),B116,IF(I116&lt;TODAY(),"Past Stay",IF(I116=TODAY(),"Due Out Today",IF(AND(H116&lt;=TODAY(),I116&gt;TODAY()),"In House",IF(H116=TODAY(),"Due In Today","Upcoming")))))),"Check dates")</f>
        <v/>
      </c>
      <c r="L116" s="24" t="n"/>
      <c r="M116" s="24" t="n"/>
      <c r="N116" s="24" t="n"/>
      <c r="O116" s="24" t="n"/>
      <c r="P116" s="24" t="n"/>
      <c r="Q116" s="27">
        <f>IFERROR(IF(A116="","",INDEX('Site Inventory'!$K$2:$K$101,MATCH(F116,'Site Inventory'!$A$2:$A$101,0))),"")</f>
        <v/>
      </c>
      <c r="R116" s="28" t="n"/>
      <c r="S116" s="27">
        <f>IFERROR(IF(A116="","",IF(R116="",Q116,R116)),"")</f>
        <v/>
      </c>
      <c r="T116" s="27">
        <f>IFERROR(IF(A116="","",J116*S116),"")</f>
        <v/>
      </c>
      <c r="U116" s="28" t="n"/>
      <c r="V116" s="27">
        <f>IFERROR(IF(A116="","",Dashboard!$K$4),"")</f>
        <v/>
      </c>
      <c r="W116" s="29">
        <f>IFERROR(IF(A116="","",Dashboard!$K$3),"")</f>
        <v/>
      </c>
      <c r="X116" s="27">
        <f>IFERROR(IF(A116="","",(T116+U116)*W116),"")</f>
        <v/>
      </c>
      <c r="Y116" s="27">
        <f>IFERROR(IF(A116="","",T116+U116+V116+X116),"")</f>
        <v/>
      </c>
      <c r="Z116" s="28" t="n"/>
      <c r="AA116" s="27">
        <f>IFERROR(IF(A116="","",Y116*Dashboard!$K$5),"")</f>
        <v/>
      </c>
      <c r="AB116" s="27">
        <f>IFERROR(IF(A116="","",MAX(0,Y116-Z116)),"")</f>
        <v/>
      </c>
      <c r="AC116" s="24" t="n"/>
      <c r="AD116" s="24" t="n"/>
      <c r="AE116" s="26" t="n"/>
      <c r="AF116" s="30" t="n"/>
      <c r="AG116" s="31">
        <f>IFERROR(IF(A116="","",IF(OR(B116="Canceled",B116="No Show"),"Inactive reservation",IF(F116="","Missing Site ID",IF(OR(H116="",I116=""),"Missing stay dates",IF(I116&lt;=H116,"Fix stay dates",IF(L116&lt;1,"Enter at least one adult",IF(COUNTIF('Site Inventory'!$A$2:$A$101,F116)=0,"Site not found",IF(INDEX('Site Inventory'!$E$2:$E$101,MATCH(F116,'Site Inventory'!$A$2:$A$101,0))&lt;&gt;"Yes","Site is inactive",IF(L116+M116&gt;INDEX('Site Inventory'!$F$2:$F$101,MATCH(F116,'Site Inventory'!$A$2:$A$101,0)),"Guest count exceeds site capacity",IF(AND(O116&gt;0,O116&gt;INDEX('Site Inventory'!$G$2:$G$101,MATCH(F116,'Site Inventory'!$A$2:$A$101,0))),"RV exceeds site length",IF(COUNTIFS($F$2:$F$151,F116,$H$2:$H$151,"&lt;"&amp;I116,$I$2:$I$151,"&gt;"&amp;H116,$A$2:$A$151,"&lt;&gt;"&amp;A116,$B$2:$B$151,"Booked")+COUNTIFS($F$2:$F$151,F116,$H$2:$H$151,"&lt;"&amp;I116,$I$2:$I$151,"&gt;"&amp;H116,$A$2:$A$151,"&lt;&gt;"&amp;A116,$B$2:$B$151,"Checked In")&gt;0,"Overlapping reservation",IF(AND(B116="Booked",Z116&lt;AA116),"Deposit below target",IF(AND(B116="Checked Out",AB116&gt;0),"Balance remains after checkout","OK"))))))))))))),"Review reservation")</f>
        <v/>
      </c>
    </row>
    <row r="117">
      <c r="A117" s="24" t="n"/>
      <c r="B117" s="24" t="n"/>
      <c r="C117" s="24" t="n"/>
      <c r="D117" s="24" t="n"/>
      <c r="E117" s="24" t="n"/>
      <c r="F117" s="24" t="n"/>
      <c r="G117" s="25">
        <f>IFERROR(IF(A117="","",INDEX('Site Inventory'!$C$2:$C$101,MATCH(F117,'Site Inventory'!$A$2:$A$101,0))),"")</f>
        <v/>
      </c>
      <c r="H117" s="26" t="n"/>
      <c r="I117" s="26" t="n"/>
      <c r="J117" s="25">
        <f>IFERROR(IF(A117="","",MAX(0,I117-H117)),"")</f>
        <v/>
      </c>
      <c r="K117" s="25">
        <f>IFERROR(IF(A117="","",IF(OR(B117="Canceled",B117="No Show"),B117,IF(I117&lt;TODAY(),"Past Stay",IF(I117=TODAY(),"Due Out Today",IF(AND(H117&lt;=TODAY(),I117&gt;TODAY()),"In House",IF(H117=TODAY(),"Due In Today","Upcoming")))))),"Check dates")</f>
        <v/>
      </c>
      <c r="L117" s="24" t="n"/>
      <c r="M117" s="24" t="n"/>
      <c r="N117" s="24" t="n"/>
      <c r="O117" s="24" t="n"/>
      <c r="P117" s="24" t="n"/>
      <c r="Q117" s="27">
        <f>IFERROR(IF(A117="","",INDEX('Site Inventory'!$K$2:$K$101,MATCH(F117,'Site Inventory'!$A$2:$A$101,0))),"")</f>
        <v/>
      </c>
      <c r="R117" s="28" t="n"/>
      <c r="S117" s="27">
        <f>IFERROR(IF(A117="","",IF(R117="",Q117,R117)),"")</f>
        <v/>
      </c>
      <c r="T117" s="27">
        <f>IFERROR(IF(A117="","",J117*S117),"")</f>
        <v/>
      </c>
      <c r="U117" s="28" t="n"/>
      <c r="V117" s="27">
        <f>IFERROR(IF(A117="","",Dashboard!$K$4),"")</f>
        <v/>
      </c>
      <c r="W117" s="29">
        <f>IFERROR(IF(A117="","",Dashboard!$K$3),"")</f>
        <v/>
      </c>
      <c r="X117" s="27">
        <f>IFERROR(IF(A117="","",(T117+U117)*W117),"")</f>
        <v/>
      </c>
      <c r="Y117" s="27">
        <f>IFERROR(IF(A117="","",T117+U117+V117+X117),"")</f>
        <v/>
      </c>
      <c r="Z117" s="28" t="n"/>
      <c r="AA117" s="27">
        <f>IFERROR(IF(A117="","",Y117*Dashboard!$K$5),"")</f>
        <v/>
      </c>
      <c r="AB117" s="27">
        <f>IFERROR(IF(A117="","",MAX(0,Y117-Z117)),"")</f>
        <v/>
      </c>
      <c r="AC117" s="24" t="n"/>
      <c r="AD117" s="24" t="n"/>
      <c r="AE117" s="26" t="n"/>
      <c r="AF117" s="30" t="n"/>
      <c r="AG117" s="31">
        <f>IFERROR(IF(A117="","",IF(OR(B117="Canceled",B117="No Show"),"Inactive reservation",IF(F117="","Missing Site ID",IF(OR(H117="",I117=""),"Missing stay dates",IF(I117&lt;=H117,"Fix stay dates",IF(L117&lt;1,"Enter at least one adult",IF(COUNTIF('Site Inventory'!$A$2:$A$101,F117)=0,"Site not found",IF(INDEX('Site Inventory'!$E$2:$E$101,MATCH(F117,'Site Inventory'!$A$2:$A$101,0))&lt;&gt;"Yes","Site is inactive",IF(L117+M117&gt;INDEX('Site Inventory'!$F$2:$F$101,MATCH(F117,'Site Inventory'!$A$2:$A$101,0)),"Guest count exceeds site capacity",IF(AND(O117&gt;0,O117&gt;INDEX('Site Inventory'!$G$2:$G$101,MATCH(F117,'Site Inventory'!$A$2:$A$101,0))),"RV exceeds site length",IF(COUNTIFS($F$2:$F$151,F117,$H$2:$H$151,"&lt;"&amp;I117,$I$2:$I$151,"&gt;"&amp;H117,$A$2:$A$151,"&lt;&gt;"&amp;A117,$B$2:$B$151,"Booked")+COUNTIFS($F$2:$F$151,F117,$H$2:$H$151,"&lt;"&amp;I117,$I$2:$I$151,"&gt;"&amp;H117,$A$2:$A$151,"&lt;&gt;"&amp;A117,$B$2:$B$151,"Checked In")&gt;0,"Overlapping reservation",IF(AND(B117="Booked",Z117&lt;AA117),"Deposit below target",IF(AND(B117="Checked Out",AB117&gt;0),"Balance remains after checkout","OK"))))))))))))),"Review reservation")</f>
        <v/>
      </c>
    </row>
    <row r="118">
      <c r="A118" s="24" t="n"/>
      <c r="B118" s="24" t="n"/>
      <c r="C118" s="24" t="n"/>
      <c r="D118" s="24" t="n"/>
      <c r="E118" s="24" t="n"/>
      <c r="F118" s="24" t="n"/>
      <c r="G118" s="25">
        <f>IFERROR(IF(A118="","",INDEX('Site Inventory'!$C$2:$C$101,MATCH(F118,'Site Inventory'!$A$2:$A$101,0))),"")</f>
        <v/>
      </c>
      <c r="H118" s="26" t="n"/>
      <c r="I118" s="26" t="n"/>
      <c r="J118" s="25">
        <f>IFERROR(IF(A118="","",MAX(0,I118-H118)),"")</f>
        <v/>
      </c>
      <c r="K118" s="25">
        <f>IFERROR(IF(A118="","",IF(OR(B118="Canceled",B118="No Show"),B118,IF(I118&lt;TODAY(),"Past Stay",IF(I118=TODAY(),"Due Out Today",IF(AND(H118&lt;=TODAY(),I118&gt;TODAY()),"In House",IF(H118=TODAY(),"Due In Today","Upcoming")))))),"Check dates")</f>
        <v/>
      </c>
      <c r="L118" s="24" t="n"/>
      <c r="M118" s="24" t="n"/>
      <c r="N118" s="24" t="n"/>
      <c r="O118" s="24" t="n"/>
      <c r="P118" s="24" t="n"/>
      <c r="Q118" s="27">
        <f>IFERROR(IF(A118="","",INDEX('Site Inventory'!$K$2:$K$101,MATCH(F118,'Site Inventory'!$A$2:$A$101,0))),"")</f>
        <v/>
      </c>
      <c r="R118" s="28" t="n"/>
      <c r="S118" s="27">
        <f>IFERROR(IF(A118="","",IF(R118="",Q118,R118)),"")</f>
        <v/>
      </c>
      <c r="T118" s="27">
        <f>IFERROR(IF(A118="","",J118*S118),"")</f>
        <v/>
      </c>
      <c r="U118" s="28" t="n"/>
      <c r="V118" s="27">
        <f>IFERROR(IF(A118="","",Dashboard!$K$4),"")</f>
        <v/>
      </c>
      <c r="W118" s="29">
        <f>IFERROR(IF(A118="","",Dashboard!$K$3),"")</f>
        <v/>
      </c>
      <c r="X118" s="27">
        <f>IFERROR(IF(A118="","",(T118+U118)*W118),"")</f>
        <v/>
      </c>
      <c r="Y118" s="27">
        <f>IFERROR(IF(A118="","",T118+U118+V118+X118),"")</f>
        <v/>
      </c>
      <c r="Z118" s="28" t="n"/>
      <c r="AA118" s="27">
        <f>IFERROR(IF(A118="","",Y118*Dashboard!$K$5),"")</f>
        <v/>
      </c>
      <c r="AB118" s="27">
        <f>IFERROR(IF(A118="","",MAX(0,Y118-Z118)),"")</f>
        <v/>
      </c>
      <c r="AC118" s="24" t="n"/>
      <c r="AD118" s="24" t="n"/>
      <c r="AE118" s="26" t="n"/>
      <c r="AF118" s="30" t="n"/>
      <c r="AG118" s="31">
        <f>IFERROR(IF(A118="","",IF(OR(B118="Canceled",B118="No Show"),"Inactive reservation",IF(F118="","Missing Site ID",IF(OR(H118="",I118=""),"Missing stay dates",IF(I118&lt;=H118,"Fix stay dates",IF(L118&lt;1,"Enter at least one adult",IF(COUNTIF('Site Inventory'!$A$2:$A$101,F118)=0,"Site not found",IF(INDEX('Site Inventory'!$E$2:$E$101,MATCH(F118,'Site Inventory'!$A$2:$A$101,0))&lt;&gt;"Yes","Site is inactive",IF(L118+M118&gt;INDEX('Site Inventory'!$F$2:$F$101,MATCH(F118,'Site Inventory'!$A$2:$A$101,0)),"Guest count exceeds site capacity",IF(AND(O118&gt;0,O118&gt;INDEX('Site Inventory'!$G$2:$G$101,MATCH(F118,'Site Inventory'!$A$2:$A$101,0))),"RV exceeds site length",IF(COUNTIFS($F$2:$F$151,F118,$H$2:$H$151,"&lt;"&amp;I118,$I$2:$I$151,"&gt;"&amp;H118,$A$2:$A$151,"&lt;&gt;"&amp;A118,$B$2:$B$151,"Booked")+COUNTIFS($F$2:$F$151,F118,$H$2:$H$151,"&lt;"&amp;I118,$I$2:$I$151,"&gt;"&amp;H118,$A$2:$A$151,"&lt;&gt;"&amp;A118,$B$2:$B$151,"Checked In")&gt;0,"Overlapping reservation",IF(AND(B118="Booked",Z118&lt;AA118),"Deposit below target",IF(AND(B118="Checked Out",AB118&gt;0),"Balance remains after checkout","OK"))))))))))))),"Review reservation")</f>
        <v/>
      </c>
    </row>
    <row r="119">
      <c r="A119" s="24" t="n"/>
      <c r="B119" s="24" t="n"/>
      <c r="C119" s="24" t="n"/>
      <c r="D119" s="24" t="n"/>
      <c r="E119" s="24" t="n"/>
      <c r="F119" s="24" t="n"/>
      <c r="G119" s="25">
        <f>IFERROR(IF(A119="","",INDEX('Site Inventory'!$C$2:$C$101,MATCH(F119,'Site Inventory'!$A$2:$A$101,0))),"")</f>
        <v/>
      </c>
      <c r="H119" s="26" t="n"/>
      <c r="I119" s="26" t="n"/>
      <c r="J119" s="25">
        <f>IFERROR(IF(A119="","",MAX(0,I119-H119)),"")</f>
        <v/>
      </c>
      <c r="K119" s="25">
        <f>IFERROR(IF(A119="","",IF(OR(B119="Canceled",B119="No Show"),B119,IF(I119&lt;TODAY(),"Past Stay",IF(I119=TODAY(),"Due Out Today",IF(AND(H119&lt;=TODAY(),I119&gt;TODAY()),"In House",IF(H119=TODAY(),"Due In Today","Upcoming")))))),"Check dates")</f>
        <v/>
      </c>
      <c r="L119" s="24" t="n"/>
      <c r="M119" s="24" t="n"/>
      <c r="N119" s="24" t="n"/>
      <c r="O119" s="24" t="n"/>
      <c r="P119" s="24" t="n"/>
      <c r="Q119" s="27">
        <f>IFERROR(IF(A119="","",INDEX('Site Inventory'!$K$2:$K$101,MATCH(F119,'Site Inventory'!$A$2:$A$101,0))),"")</f>
        <v/>
      </c>
      <c r="R119" s="28" t="n"/>
      <c r="S119" s="27">
        <f>IFERROR(IF(A119="","",IF(R119="",Q119,R119)),"")</f>
        <v/>
      </c>
      <c r="T119" s="27">
        <f>IFERROR(IF(A119="","",J119*S119),"")</f>
        <v/>
      </c>
      <c r="U119" s="28" t="n"/>
      <c r="V119" s="27">
        <f>IFERROR(IF(A119="","",Dashboard!$K$4),"")</f>
        <v/>
      </c>
      <c r="W119" s="29">
        <f>IFERROR(IF(A119="","",Dashboard!$K$3),"")</f>
        <v/>
      </c>
      <c r="X119" s="27">
        <f>IFERROR(IF(A119="","",(T119+U119)*W119),"")</f>
        <v/>
      </c>
      <c r="Y119" s="27">
        <f>IFERROR(IF(A119="","",T119+U119+V119+X119),"")</f>
        <v/>
      </c>
      <c r="Z119" s="28" t="n"/>
      <c r="AA119" s="27">
        <f>IFERROR(IF(A119="","",Y119*Dashboard!$K$5),"")</f>
        <v/>
      </c>
      <c r="AB119" s="27">
        <f>IFERROR(IF(A119="","",MAX(0,Y119-Z119)),"")</f>
        <v/>
      </c>
      <c r="AC119" s="24" t="n"/>
      <c r="AD119" s="24" t="n"/>
      <c r="AE119" s="26" t="n"/>
      <c r="AF119" s="30" t="n"/>
      <c r="AG119" s="31">
        <f>IFERROR(IF(A119="","",IF(OR(B119="Canceled",B119="No Show"),"Inactive reservation",IF(F119="","Missing Site ID",IF(OR(H119="",I119=""),"Missing stay dates",IF(I119&lt;=H119,"Fix stay dates",IF(L119&lt;1,"Enter at least one adult",IF(COUNTIF('Site Inventory'!$A$2:$A$101,F119)=0,"Site not found",IF(INDEX('Site Inventory'!$E$2:$E$101,MATCH(F119,'Site Inventory'!$A$2:$A$101,0))&lt;&gt;"Yes","Site is inactive",IF(L119+M119&gt;INDEX('Site Inventory'!$F$2:$F$101,MATCH(F119,'Site Inventory'!$A$2:$A$101,0)),"Guest count exceeds site capacity",IF(AND(O119&gt;0,O119&gt;INDEX('Site Inventory'!$G$2:$G$101,MATCH(F119,'Site Inventory'!$A$2:$A$101,0))),"RV exceeds site length",IF(COUNTIFS($F$2:$F$151,F119,$H$2:$H$151,"&lt;"&amp;I119,$I$2:$I$151,"&gt;"&amp;H119,$A$2:$A$151,"&lt;&gt;"&amp;A119,$B$2:$B$151,"Booked")+COUNTIFS($F$2:$F$151,F119,$H$2:$H$151,"&lt;"&amp;I119,$I$2:$I$151,"&gt;"&amp;H119,$A$2:$A$151,"&lt;&gt;"&amp;A119,$B$2:$B$151,"Checked In")&gt;0,"Overlapping reservation",IF(AND(B119="Booked",Z119&lt;AA119),"Deposit below target",IF(AND(B119="Checked Out",AB119&gt;0),"Balance remains after checkout","OK"))))))))))))),"Review reservation")</f>
        <v/>
      </c>
    </row>
    <row r="120">
      <c r="A120" s="24" t="n"/>
      <c r="B120" s="24" t="n"/>
      <c r="C120" s="24" t="n"/>
      <c r="D120" s="24" t="n"/>
      <c r="E120" s="24" t="n"/>
      <c r="F120" s="24" t="n"/>
      <c r="G120" s="25">
        <f>IFERROR(IF(A120="","",INDEX('Site Inventory'!$C$2:$C$101,MATCH(F120,'Site Inventory'!$A$2:$A$101,0))),"")</f>
        <v/>
      </c>
      <c r="H120" s="26" t="n"/>
      <c r="I120" s="26" t="n"/>
      <c r="J120" s="25">
        <f>IFERROR(IF(A120="","",MAX(0,I120-H120)),"")</f>
        <v/>
      </c>
      <c r="K120" s="25">
        <f>IFERROR(IF(A120="","",IF(OR(B120="Canceled",B120="No Show"),B120,IF(I120&lt;TODAY(),"Past Stay",IF(I120=TODAY(),"Due Out Today",IF(AND(H120&lt;=TODAY(),I120&gt;TODAY()),"In House",IF(H120=TODAY(),"Due In Today","Upcoming")))))),"Check dates")</f>
        <v/>
      </c>
      <c r="L120" s="24" t="n"/>
      <c r="M120" s="24" t="n"/>
      <c r="N120" s="24" t="n"/>
      <c r="O120" s="24" t="n"/>
      <c r="P120" s="24" t="n"/>
      <c r="Q120" s="27">
        <f>IFERROR(IF(A120="","",INDEX('Site Inventory'!$K$2:$K$101,MATCH(F120,'Site Inventory'!$A$2:$A$101,0))),"")</f>
        <v/>
      </c>
      <c r="R120" s="28" t="n"/>
      <c r="S120" s="27">
        <f>IFERROR(IF(A120="","",IF(R120="",Q120,R120)),"")</f>
        <v/>
      </c>
      <c r="T120" s="27">
        <f>IFERROR(IF(A120="","",J120*S120),"")</f>
        <v/>
      </c>
      <c r="U120" s="28" t="n"/>
      <c r="V120" s="27">
        <f>IFERROR(IF(A120="","",Dashboard!$K$4),"")</f>
        <v/>
      </c>
      <c r="W120" s="29">
        <f>IFERROR(IF(A120="","",Dashboard!$K$3),"")</f>
        <v/>
      </c>
      <c r="X120" s="27">
        <f>IFERROR(IF(A120="","",(T120+U120)*W120),"")</f>
        <v/>
      </c>
      <c r="Y120" s="27">
        <f>IFERROR(IF(A120="","",T120+U120+V120+X120),"")</f>
        <v/>
      </c>
      <c r="Z120" s="28" t="n"/>
      <c r="AA120" s="27">
        <f>IFERROR(IF(A120="","",Y120*Dashboard!$K$5),"")</f>
        <v/>
      </c>
      <c r="AB120" s="27">
        <f>IFERROR(IF(A120="","",MAX(0,Y120-Z120)),"")</f>
        <v/>
      </c>
      <c r="AC120" s="24" t="n"/>
      <c r="AD120" s="24" t="n"/>
      <c r="AE120" s="26" t="n"/>
      <c r="AF120" s="30" t="n"/>
      <c r="AG120" s="31">
        <f>IFERROR(IF(A120="","",IF(OR(B120="Canceled",B120="No Show"),"Inactive reservation",IF(F120="","Missing Site ID",IF(OR(H120="",I120=""),"Missing stay dates",IF(I120&lt;=H120,"Fix stay dates",IF(L120&lt;1,"Enter at least one adult",IF(COUNTIF('Site Inventory'!$A$2:$A$101,F120)=0,"Site not found",IF(INDEX('Site Inventory'!$E$2:$E$101,MATCH(F120,'Site Inventory'!$A$2:$A$101,0))&lt;&gt;"Yes","Site is inactive",IF(L120+M120&gt;INDEX('Site Inventory'!$F$2:$F$101,MATCH(F120,'Site Inventory'!$A$2:$A$101,0)),"Guest count exceeds site capacity",IF(AND(O120&gt;0,O120&gt;INDEX('Site Inventory'!$G$2:$G$101,MATCH(F120,'Site Inventory'!$A$2:$A$101,0))),"RV exceeds site length",IF(COUNTIFS($F$2:$F$151,F120,$H$2:$H$151,"&lt;"&amp;I120,$I$2:$I$151,"&gt;"&amp;H120,$A$2:$A$151,"&lt;&gt;"&amp;A120,$B$2:$B$151,"Booked")+COUNTIFS($F$2:$F$151,F120,$H$2:$H$151,"&lt;"&amp;I120,$I$2:$I$151,"&gt;"&amp;H120,$A$2:$A$151,"&lt;&gt;"&amp;A120,$B$2:$B$151,"Checked In")&gt;0,"Overlapping reservation",IF(AND(B120="Booked",Z120&lt;AA120),"Deposit below target",IF(AND(B120="Checked Out",AB120&gt;0),"Balance remains after checkout","OK"))))))))))))),"Review reservation")</f>
        <v/>
      </c>
    </row>
    <row r="121">
      <c r="A121" s="24" t="n"/>
      <c r="B121" s="24" t="n"/>
      <c r="C121" s="24" t="n"/>
      <c r="D121" s="24" t="n"/>
      <c r="E121" s="24" t="n"/>
      <c r="F121" s="24" t="n"/>
      <c r="G121" s="25">
        <f>IFERROR(IF(A121="","",INDEX('Site Inventory'!$C$2:$C$101,MATCH(F121,'Site Inventory'!$A$2:$A$101,0))),"")</f>
        <v/>
      </c>
      <c r="H121" s="26" t="n"/>
      <c r="I121" s="26" t="n"/>
      <c r="J121" s="25">
        <f>IFERROR(IF(A121="","",MAX(0,I121-H121)),"")</f>
        <v/>
      </c>
      <c r="K121" s="25">
        <f>IFERROR(IF(A121="","",IF(OR(B121="Canceled",B121="No Show"),B121,IF(I121&lt;TODAY(),"Past Stay",IF(I121=TODAY(),"Due Out Today",IF(AND(H121&lt;=TODAY(),I121&gt;TODAY()),"In House",IF(H121=TODAY(),"Due In Today","Upcoming")))))),"Check dates")</f>
        <v/>
      </c>
      <c r="L121" s="24" t="n"/>
      <c r="M121" s="24" t="n"/>
      <c r="N121" s="24" t="n"/>
      <c r="O121" s="24" t="n"/>
      <c r="P121" s="24" t="n"/>
      <c r="Q121" s="27">
        <f>IFERROR(IF(A121="","",INDEX('Site Inventory'!$K$2:$K$101,MATCH(F121,'Site Inventory'!$A$2:$A$101,0))),"")</f>
        <v/>
      </c>
      <c r="R121" s="28" t="n"/>
      <c r="S121" s="27">
        <f>IFERROR(IF(A121="","",IF(R121="",Q121,R121)),"")</f>
        <v/>
      </c>
      <c r="T121" s="27">
        <f>IFERROR(IF(A121="","",J121*S121),"")</f>
        <v/>
      </c>
      <c r="U121" s="28" t="n"/>
      <c r="V121" s="27">
        <f>IFERROR(IF(A121="","",Dashboard!$K$4),"")</f>
        <v/>
      </c>
      <c r="W121" s="29">
        <f>IFERROR(IF(A121="","",Dashboard!$K$3),"")</f>
        <v/>
      </c>
      <c r="X121" s="27">
        <f>IFERROR(IF(A121="","",(T121+U121)*W121),"")</f>
        <v/>
      </c>
      <c r="Y121" s="27">
        <f>IFERROR(IF(A121="","",T121+U121+V121+X121),"")</f>
        <v/>
      </c>
      <c r="Z121" s="28" t="n"/>
      <c r="AA121" s="27">
        <f>IFERROR(IF(A121="","",Y121*Dashboard!$K$5),"")</f>
        <v/>
      </c>
      <c r="AB121" s="27">
        <f>IFERROR(IF(A121="","",MAX(0,Y121-Z121)),"")</f>
        <v/>
      </c>
      <c r="AC121" s="24" t="n"/>
      <c r="AD121" s="24" t="n"/>
      <c r="AE121" s="26" t="n"/>
      <c r="AF121" s="30" t="n"/>
      <c r="AG121" s="31">
        <f>IFERROR(IF(A121="","",IF(OR(B121="Canceled",B121="No Show"),"Inactive reservation",IF(F121="","Missing Site ID",IF(OR(H121="",I121=""),"Missing stay dates",IF(I121&lt;=H121,"Fix stay dates",IF(L121&lt;1,"Enter at least one adult",IF(COUNTIF('Site Inventory'!$A$2:$A$101,F121)=0,"Site not found",IF(INDEX('Site Inventory'!$E$2:$E$101,MATCH(F121,'Site Inventory'!$A$2:$A$101,0))&lt;&gt;"Yes","Site is inactive",IF(L121+M121&gt;INDEX('Site Inventory'!$F$2:$F$101,MATCH(F121,'Site Inventory'!$A$2:$A$101,0)),"Guest count exceeds site capacity",IF(AND(O121&gt;0,O121&gt;INDEX('Site Inventory'!$G$2:$G$101,MATCH(F121,'Site Inventory'!$A$2:$A$101,0))),"RV exceeds site length",IF(COUNTIFS($F$2:$F$151,F121,$H$2:$H$151,"&lt;"&amp;I121,$I$2:$I$151,"&gt;"&amp;H121,$A$2:$A$151,"&lt;&gt;"&amp;A121,$B$2:$B$151,"Booked")+COUNTIFS($F$2:$F$151,F121,$H$2:$H$151,"&lt;"&amp;I121,$I$2:$I$151,"&gt;"&amp;H121,$A$2:$A$151,"&lt;&gt;"&amp;A121,$B$2:$B$151,"Checked In")&gt;0,"Overlapping reservation",IF(AND(B121="Booked",Z121&lt;AA121),"Deposit below target",IF(AND(B121="Checked Out",AB121&gt;0),"Balance remains after checkout","OK"))))))))))))),"Review reservation")</f>
        <v/>
      </c>
    </row>
    <row r="122">
      <c r="A122" s="24" t="n"/>
      <c r="B122" s="24" t="n"/>
      <c r="C122" s="24" t="n"/>
      <c r="D122" s="24" t="n"/>
      <c r="E122" s="24" t="n"/>
      <c r="F122" s="24" t="n"/>
      <c r="G122" s="25">
        <f>IFERROR(IF(A122="","",INDEX('Site Inventory'!$C$2:$C$101,MATCH(F122,'Site Inventory'!$A$2:$A$101,0))),"")</f>
        <v/>
      </c>
      <c r="H122" s="26" t="n"/>
      <c r="I122" s="26" t="n"/>
      <c r="J122" s="25">
        <f>IFERROR(IF(A122="","",MAX(0,I122-H122)),"")</f>
        <v/>
      </c>
      <c r="K122" s="25">
        <f>IFERROR(IF(A122="","",IF(OR(B122="Canceled",B122="No Show"),B122,IF(I122&lt;TODAY(),"Past Stay",IF(I122=TODAY(),"Due Out Today",IF(AND(H122&lt;=TODAY(),I122&gt;TODAY()),"In House",IF(H122=TODAY(),"Due In Today","Upcoming")))))),"Check dates")</f>
        <v/>
      </c>
      <c r="L122" s="24" t="n"/>
      <c r="M122" s="24" t="n"/>
      <c r="N122" s="24" t="n"/>
      <c r="O122" s="24" t="n"/>
      <c r="P122" s="24" t="n"/>
      <c r="Q122" s="27">
        <f>IFERROR(IF(A122="","",INDEX('Site Inventory'!$K$2:$K$101,MATCH(F122,'Site Inventory'!$A$2:$A$101,0))),"")</f>
        <v/>
      </c>
      <c r="R122" s="28" t="n"/>
      <c r="S122" s="27">
        <f>IFERROR(IF(A122="","",IF(R122="",Q122,R122)),"")</f>
        <v/>
      </c>
      <c r="T122" s="27">
        <f>IFERROR(IF(A122="","",J122*S122),"")</f>
        <v/>
      </c>
      <c r="U122" s="28" t="n"/>
      <c r="V122" s="27">
        <f>IFERROR(IF(A122="","",Dashboard!$K$4),"")</f>
        <v/>
      </c>
      <c r="W122" s="29">
        <f>IFERROR(IF(A122="","",Dashboard!$K$3),"")</f>
        <v/>
      </c>
      <c r="X122" s="27">
        <f>IFERROR(IF(A122="","",(T122+U122)*W122),"")</f>
        <v/>
      </c>
      <c r="Y122" s="27">
        <f>IFERROR(IF(A122="","",T122+U122+V122+X122),"")</f>
        <v/>
      </c>
      <c r="Z122" s="28" t="n"/>
      <c r="AA122" s="27">
        <f>IFERROR(IF(A122="","",Y122*Dashboard!$K$5),"")</f>
        <v/>
      </c>
      <c r="AB122" s="27">
        <f>IFERROR(IF(A122="","",MAX(0,Y122-Z122)),"")</f>
        <v/>
      </c>
      <c r="AC122" s="24" t="n"/>
      <c r="AD122" s="24" t="n"/>
      <c r="AE122" s="26" t="n"/>
      <c r="AF122" s="30" t="n"/>
      <c r="AG122" s="31">
        <f>IFERROR(IF(A122="","",IF(OR(B122="Canceled",B122="No Show"),"Inactive reservation",IF(F122="","Missing Site ID",IF(OR(H122="",I122=""),"Missing stay dates",IF(I122&lt;=H122,"Fix stay dates",IF(L122&lt;1,"Enter at least one adult",IF(COUNTIF('Site Inventory'!$A$2:$A$101,F122)=0,"Site not found",IF(INDEX('Site Inventory'!$E$2:$E$101,MATCH(F122,'Site Inventory'!$A$2:$A$101,0))&lt;&gt;"Yes","Site is inactive",IF(L122+M122&gt;INDEX('Site Inventory'!$F$2:$F$101,MATCH(F122,'Site Inventory'!$A$2:$A$101,0)),"Guest count exceeds site capacity",IF(AND(O122&gt;0,O122&gt;INDEX('Site Inventory'!$G$2:$G$101,MATCH(F122,'Site Inventory'!$A$2:$A$101,0))),"RV exceeds site length",IF(COUNTIFS($F$2:$F$151,F122,$H$2:$H$151,"&lt;"&amp;I122,$I$2:$I$151,"&gt;"&amp;H122,$A$2:$A$151,"&lt;&gt;"&amp;A122,$B$2:$B$151,"Booked")+COUNTIFS($F$2:$F$151,F122,$H$2:$H$151,"&lt;"&amp;I122,$I$2:$I$151,"&gt;"&amp;H122,$A$2:$A$151,"&lt;&gt;"&amp;A122,$B$2:$B$151,"Checked In")&gt;0,"Overlapping reservation",IF(AND(B122="Booked",Z122&lt;AA122),"Deposit below target",IF(AND(B122="Checked Out",AB122&gt;0),"Balance remains after checkout","OK"))))))))))))),"Review reservation")</f>
        <v/>
      </c>
    </row>
    <row r="123">
      <c r="A123" s="24" t="n"/>
      <c r="B123" s="24" t="n"/>
      <c r="C123" s="24" t="n"/>
      <c r="D123" s="24" t="n"/>
      <c r="E123" s="24" t="n"/>
      <c r="F123" s="24" t="n"/>
      <c r="G123" s="25">
        <f>IFERROR(IF(A123="","",INDEX('Site Inventory'!$C$2:$C$101,MATCH(F123,'Site Inventory'!$A$2:$A$101,0))),"")</f>
        <v/>
      </c>
      <c r="H123" s="26" t="n"/>
      <c r="I123" s="26" t="n"/>
      <c r="J123" s="25">
        <f>IFERROR(IF(A123="","",MAX(0,I123-H123)),"")</f>
        <v/>
      </c>
      <c r="K123" s="25">
        <f>IFERROR(IF(A123="","",IF(OR(B123="Canceled",B123="No Show"),B123,IF(I123&lt;TODAY(),"Past Stay",IF(I123=TODAY(),"Due Out Today",IF(AND(H123&lt;=TODAY(),I123&gt;TODAY()),"In House",IF(H123=TODAY(),"Due In Today","Upcoming")))))),"Check dates")</f>
        <v/>
      </c>
      <c r="L123" s="24" t="n"/>
      <c r="M123" s="24" t="n"/>
      <c r="N123" s="24" t="n"/>
      <c r="O123" s="24" t="n"/>
      <c r="P123" s="24" t="n"/>
      <c r="Q123" s="27">
        <f>IFERROR(IF(A123="","",INDEX('Site Inventory'!$K$2:$K$101,MATCH(F123,'Site Inventory'!$A$2:$A$101,0))),"")</f>
        <v/>
      </c>
      <c r="R123" s="28" t="n"/>
      <c r="S123" s="27">
        <f>IFERROR(IF(A123="","",IF(R123="",Q123,R123)),"")</f>
        <v/>
      </c>
      <c r="T123" s="27">
        <f>IFERROR(IF(A123="","",J123*S123),"")</f>
        <v/>
      </c>
      <c r="U123" s="28" t="n"/>
      <c r="V123" s="27">
        <f>IFERROR(IF(A123="","",Dashboard!$K$4),"")</f>
        <v/>
      </c>
      <c r="W123" s="29">
        <f>IFERROR(IF(A123="","",Dashboard!$K$3),"")</f>
        <v/>
      </c>
      <c r="X123" s="27">
        <f>IFERROR(IF(A123="","",(T123+U123)*W123),"")</f>
        <v/>
      </c>
      <c r="Y123" s="27">
        <f>IFERROR(IF(A123="","",T123+U123+V123+X123),"")</f>
        <v/>
      </c>
      <c r="Z123" s="28" t="n"/>
      <c r="AA123" s="27">
        <f>IFERROR(IF(A123="","",Y123*Dashboard!$K$5),"")</f>
        <v/>
      </c>
      <c r="AB123" s="27">
        <f>IFERROR(IF(A123="","",MAX(0,Y123-Z123)),"")</f>
        <v/>
      </c>
      <c r="AC123" s="24" t="n"/>
      <c r="AD123" s="24" t="n"/>
      <c r="AE123" s="26" t="n"/>
      <c r="AF123" s="30" t="n"/>
      <c r="AG123" s="31">
        <f>IFERROR(IF(A123="","",IF(OR(B123="Canceled",B123="No Show"),"Inactive reservation",IF(F123="","Missing Site ID",IF(OR(H123="",I123=""),"Missing stay dates",IF(I123&lt;=H123,"Fix stay dates",IF(L123&lt;1,"Enter at least one adult",IF(COUNTIF('Site Inventory'!$A$2:$A$101,F123)=0,"Site not found",IF(INDEX('Site Inventory'!$E$2:$E$101,MATCH(F123,'Site Inventory'!$A$2:$A$101,0))&lt;&gt;"Yes","Site is inactive",IF(L123+M123&gt;INDEX('Site Inventory'!$F$2:$F$101,MATCH(F123,'Site Inventory'!$A$2:$A$101,0)),"Guest count exceeds site capacity",IF(AND(O123&gt;0,O123&gt;INDEX('Site Inventory'!$G$2:$G$101,MATCH(F123,'Site Inventory'!$A$2:$A$101,0))),"RV exceeds site length",IF(COUNTIFS($F$2:$F$151,F123,$H$2:$H$151,"&lt;"&amp;I123,$I$2:$I$151,"&gt;"&amp;H123,$A$2:$A$151,"&lt;&gt;"&amp;A123,$B$2:$B$151,"Booked")+COUNTIFS($F$2:$F$151,F123,$H$2:$H$151,"&lt;"&amp;I123,$I$2:$I$151,"&gt;"&amp;H123,$A$2:$A$151,"&lt;&gt;"&amp;A123,$B$2:$B$151,"Checked In")&gt;0,"Overlapping reservation",IF(AND(B123="Booked",Z123&lt;AA123),"Deposit below target",IF(AND(B123="Checked Out",AB123&gt;0),"Balance remains after checkout","OK"))))))))))))),"Review reservation")</f>
        <v/>
      </c>
    </row>
    <row r="124">
      <c r="A124" s="24" t="n"/>
      <c r="B124" s="24" t="n"/>
      <c r="C124" s="24" t="n"/>
      <c r="D124" s="24" t="n"/>
      <c r="E124" s="24" t="n"/>
      <c r="F124" s="24" t="n"/>
      <c r="G124" s="25">
        <f>IFERROR(IF(A124="","",INDEX('Site Inventory'!$C$2:$C$101,MATCH(F124,'Site Inventory'!$A$2:$A$101,0))),"")</f>
        <v/>
      </c>
      <c r="H124" s="26" t="n"/>
      <c r="I124" s="26" t="n"/>
      <c r="J124" s="25">
        <f>IFERROR(IF(A124="","",MAX(0,I124-H124)),"")</f>
        <v/>
      </c>
      <c r="K124" s="25">
        <f>IFERROR(IF(A124="","",IF(OR(B124="Canceled",B124="No Show"),B124,IF(I124&lt;TODAY(),"Past Stay",IF(I124=TODAY(),"Due Out Today",IF(AND(H124&lt;=TODAY(),I124&gt;TODAY()),"In House",IF(H124=TODAY(),"Due In Today","Upcoming")))))),"Check dates")</f>
        <v/>
      </c>
      <c r="L124" s="24" t="n"/>
      <c r="M124" s="24" t="n"/>
      <c r="N124" s="24" t="n"/>
      <c r="O124" s="24" t="n"/>
      <c r="P124" s="24" t="n"/>
      <c r="Q124" s="27">
        <f>IFERROR(IF(A124="","",INDEX('Site Inventory'!$K$2:$K$101,MATCH(F124,'Site Inventory'!$A$2:$A$101,0))),"")</f>
        <v/>
      </c>
      <c r="R124" s="28" t="n"/>
      <c r="S124" s="27">
        <f>IFERROR(IF(A124="","",IF(R124="",Q124,R124)),"")</f>
        <v/>
      </c>
      <c r="T124" s="27">
        <f>IFERROR(IF(A124="","",J124*S124),"")</f>
        <v/>
      </c>
      <c r="U124" s="28" t="n"/>
      <c r="V124" s="27">
        <f>IFERROR(IF(A124="","",Dashboard!$K$4),"")</f>
        <v/>
      </c>
      <c r="W124" s="29">
        <f>IFERROR(IF(A124="","",Dashboard!$K$3),"")</f>
        <v/>
      </c>
      <c r="X124" s="27">
        <f>IFERROR(IF(A124="","",(T124+U124)*W124),"")</f>
        <v/>
      </c>
      <c r="Y124" s="27">
        <f>IFERROR(IF(A124="","",T124+U124+V124+X124),"")</f>
        <v/>
      </c>
      <c r="Z124" s="28" t="n"/>
      <c r="AA124" s="27">
        <f>IFERROR(IF(A124="","",Y124*Dashboard!$K$5),"")</f>
        <v/>
      </c>
      <c r="AB124" s="27">
        <f>IFERROR(IF(A124="","",MAX(0,Y124-Z124)),"")</f>
        <v/>
      </c>
      <c r="AC124" s="24" t="n"/>
      <c r="AD124" s="24" t="n"/>
      <c r="AE124" s="26" t="n"/>
      <c r="AF124" s="30" t="n"/>
      <c r="AG124" s="31">
        <f>IFERROR(IF(A124="","",IF(OR(B124="Canceled",B124="No Show"),"Inactive reservation",IF(F124="","Missing Site ID",IF(OR(H124="",I124=""),"Missing stay dates",IF(I124&lt;=H124,"Fix stay dates",IF(L124&lt;1,"Enter at least one adult",IF(COUNTIF('Site Inventory'!$A$2:$A$101,F124)=0,"Site not found",IF(INDEX('Site Inventory'!$E$2:$E$101,MATCH(F124,'Site Inventory'!$A$2:$A$101,0))&lt;&gt;"Yes","Site is inactive",IF(L124+M124&gt;INDEX('Site Inventory'!$F$2:$F$101,MATCH(F124,'Site Inventory'!$A$2:$A$101,0)),"Guest count exceeds site capacity",IF(AND(O124&gt;0,O124&gt;INDEX('Site Inventory'!$G$2:$G$101,MATCH(F124,'Site Inventory'!$A$2:$A$101,0))),"RV exceeds site length",IF(COUNTIFS($F$2:$F$151,F124,$H$2:$H$151,"&lt;"&amp;I124,$I$2:$I$151,"&gt;"&amp;H124,$A$2:$A$151,"&lt;&gt;"&amp;A124,$B$2:$B$151,"Booked")+COUNTIFS($F$2:$F$151,F124,$H$2:$H$151,"&lt;"&amp;I124,$I$2:$I$151,"&gt;"&amp;H124,$A$2:$A$151,"&lt;&gt;"&amp;A124,$B$2:$B$151,"Checked In")&gt;0,"Overlapping reservation",IF(AND(B124="Booked",Z124&lt;AA124),"Deposit below target",IF(AND(B124="Checked Out",AB124&gt;0),"Balance remains after checkout","OK"))))))))))))),"Review reservation")</f>
        <v/>
      </c>
    </row>
    <row r="125">
      <c r="A125" s="24" t="n"/>
      <c r="B125" s="24" t="n"/>
      <c r="C125" s="24" t="n"/>
      <c r="D125" s="24" t="n"/>
      <c r="E125" s="24" t="n"/>
      <c r="F125" s="24" t="n"/>
      <c r="G125" s="25">
        <f>IFERROR(IF(A125="","",INDEX('Site Inventory'!$C$2:$C$101,MATCH(F125,'Site Inventory'!$A$2:$A$101,0))),"")</f>
        <v/>
      </c>
      <c r="H125" s="26" t="n"/>
      <c r="I125" s="26" t="n"/>
      <c r="J125" s="25">
        <f>IFERROR(IF(A125="","",MAX(0,I125-H125)),"")</f>
        <v/>
      </c>
      <c r="K125" s="25">
        <f>IFERROR(IF(A125="","",IF(OR(B125="Canceled",B125="No Show"),B125,IF(I125&lt;TODAY(),"Past Stay",IF(I125=TODAY(),"Due Out Today",IF(AND(H125&lt;=TODAY(),I125&gt;TODAY()),"In House",IF(H125=TODAY(),"Due In Today","Upcoming")))))),"Check dates")</f>
        <v/>
      </c>
      <c r="L125" s="24" t="n"/>
      <c r="M125" s="24" t="n"/>
      <c r="N125" s="24" t="n"/>
      <c r="O125" s="24" t="n"/>
      <c r="P125" s="24" t="n"/>
      <c r="Q125" s="27">
        <f>IFERROR(IF(A125="","",INDEX('Site Inventory'!$K$2:$K$101,MATCH(F125,'Site Inventory'!$A$2:$A$101,0))),"")</f>
        <v/>
      </c>
      <c r="R125" s="28" t="n"/>
      <c r="S125" s="27">
        <f>IFERROR(IF(A125="","",IF(R125="",Q125,R125)),"")</f>
        <v/>
      </c>
      <c r="T125" s="27">
        <f>IFERROR(IF(A125="","",J125*S125),"")</f>
        <v/>
      </c>
      <c r="U125" s="28" t="n"/>
      <c r="V125" s="27">
        <f>IFERROR(IF(A125="","",Dashboard!$K$4),"")</f>
        <v/>
      </c>
      <c r="W125" s="29">
        <f>IFERROR(IF(A125="","",Dashboard!$K$3),"")</f>
        <v/>
      </c>
      <c r="X125" s="27">
        <f>IFERROR(IF(A125="","",(T125+U125)*W125),"")</f>
        <v/>
      </c>
      <c r="Y125" s="27">
        <f>IFERROR(IF(A125="","",T125+U125+V125+X125),"")</f>
        <v/>
      </c>
      <c r="Z125" s="28" t="n"/>
      <c r="AA125" s="27">
        <f>IFERROR(IF(A125="","",Y125*Dashboard!$K$5),"")</f>
        <v/>
      </c>
      <c r="AB125" s="27">
        <f>IFERROR(IF(A125="","",MAX(0,Y125-Z125)),"")</f>
        <v/>
      </c>
      <c r="AC125" s="24" t="n"/>
      <c r="AD125" s="24" t="n"/>
      <c r="AE125" s="26" t="n"/>
      <c r="AF125" s="30" t="n"/>
      <c r="AG125" s="31">
        <f>IFERROR(IF(A125="","",IF(OR(B125="Canceled",B125="No Show"),"Inactive reservation",IF(F125="","Missing Site ID",IF(OR(H125="",I125=""),"Missing stay dates",IF(I125&lt;=H125,"Fix stay dates",IF(L125&lt;1,"Enter at least one adult",IF(COUNTIF('Site Inventory'!$A$2:$A$101,F125)=0,"Site not found",IF(INDEX('Site Inventory'!$E$2:$E$101,MATCH(F125,'Site Inventory'!$A$2:$A$101,0))&lt;&gt;"Yes","Site is inactive",IF(L125+M125&gt;INDEX('Site Inventory'!$F$2:$F$101,MATCH(F125,'Site Inventory'!$A$2:$A$101,0)),"Guest count exceeds site capacity",IF(AND(O125&gt;0,O125&gt;INDEX('Site Inventory'!$G$2:$G$101,MATCH(F125,'Site Inventory'!$A$2:$A$101,0))),"RV exceeds site length",IF(COUNTIFS($F$2:$F$151,F125,$H$2:$H$151,"&lt;"&amp;I125,$I$2:$I$151,"&gt;"&amp;H125,$A$2:$A$151,"&lt;&gt;"&amp;A125,$B$2:$B$151,"Booked")+COUNTIFS($F$2:$F$151,F125,$H$2:$H$151,"&lt;"&amp;I125,$I$2:$I$151,"&gt;"&amp;H125,$A$2:$A$151,"&lt;&gt;"&amp;A125,$B$2:$B$151,"Checked In")&gt;0,"Overlapping reservation",IF(AND(B125="Booked",Z125&lt;AA125),"Deposit below target",IF(AND(B125="Checked Out",AB125&gt;0),"Balance remains after checkout","OK"))))))))))))),"Review reservation")</f>
        <v/>
      </c>
    </row>
    <row r="126">
      <c r="A126" s="24" t="n"/>
      <c r="B126" s="24" t="n"/>
      <c r="C126" s="24" t="n"/>
      <c r="D126" s="24" t="n"/>
      <c r="E126" s="24" t="n"/>
      <c r="F126" s="24" t="n"/>
      <c r="G126" s="25">
        <f>IFERROR(IF(A126="","",INDEX('Site Inventory'!$C$2:$C$101,MATCH(F126,'Site Inventory'!$A$2:$A$101,0))),"")</f>
        <v/>
      </c>
      <c r="H126" s="26" t="n"/>
      <c r="I126" s="26" t="n"/>
      <c r="J126" s="25">
        <f>IFERROR(IF(A126="","",MAX(0,I126-H126)),"")</f>
        <v/>
      </c>
      <c r="K126" s="25">
        <f>IFERROR(IF(A126="","",IF(OR(B126="Canceled",B126="No Show"),B126,IF(I126&lt;TODAY(),"Past Stay",IF(I126=TODAY(),"Due Out Today",IF(AND(H126&lt;=TODAY(),I126&gt;TODAY()),"In House",IF(H126=TODAY(),"Due In Today","Upcoming")))))),"Check dates")</f>
        <v/>
      </c>
      <c r="L126" s="24" t="n"/>
      <c r="M126" s="24" t="n"/>
      <c r="N126" s="24" t="n"/>
      <c r="O126" s="24" t="n"/>
      <c r="P126" s="24" t="n"/>
      <c r="Q126" s="27">
        <f>IFERROR(IF(A126="","",INDEX('Site Inventory'!$K$2:$K$101,MATCH(F126,'Site Inventory'!$A$2:$A$101,0))),"")</f>
        <v/>
      </c>
      <c r="R126" s="28" t="n"/>
      <c r="S126" s="27">
        <f>IFERROR(IF(A126="","",IF(R126="",Q126,R126)),"")</f>
        <v/>
      </c>
      <c r="T126" s="27">
        <f>IFERROR(IF(A126="","",J126*S126),"")</f>
        <v/>
      </c>
      <c r="U126" s="28" t="n"/>
      <c r="V126" s="27">
        <f>IFERROR(IF(A126="","",Dashboard!$K$4),"")</f>
        <v/>
      </c>
      <c r="W126" s="29">
        <f>IFERROR(IF(A126="","",Dashboard!$K$3),"")</f>
        <v/>
      </c>
      <c r="X126" s="27">
        <f>IFERROR(IF(A126="","",(T126+U126)*W126),"")</f>
        <v/>
      </c>
      <c r="Y126" s="27">
        <f>IFERROR(IF(A126="","",T126+U126+V126+X126),"")</f>
        <v/>
      </c>
      <c r="Z126" s="28" t="n"/>
      <c r="AA126" s="27">
        <f>IFERROR(IF(A126="","",Y126*Dashboard!$K$5),"")</f>
        <v/>
      </c>
      <c r="AB126" s="27">
        <f>IFERROR(IF(A126="","",MAX(0,Y126-Z126)),"")</f>
        <v/>
      </c>
      <c r="AC126" s="24" t="n"/>
      <c r="AD126" s="24" t="n"/>
      <c r="AE126" s="26" t="n"/>
      <c r="AF126" s="30" t="n"/>
      <c r="AG126" s="31">
        <f>IFERROR(IF(A126="","",IF(OR(B126="Canceled",B126="No Show"),"Inactive reservation",IF(F126="","Missing Site ID",IF(OR(H126="",I126=""),"Missing stay dates",IF(I126&lt;=H126,"Fix stay dates",IF(L126&lt;1,"Enter at least one adult",IF(COUNTIF('Site Inventory'!$A$2:$A$101,F126)=0,"Site not found",IF(INDEX('Site Inventory'!$E$2:$E$101,MATCH(F126,'Site Inventory'!$A$2:$A$101,0))&lt;&gt;"Yes","Site is inactive",IF(L126+M126&gt;INDEX('Site Inventory'!$F$2:$F$101,MATCH(F126,'Site Inventory'!$A$2:$A$101,0)),"Guest count exceeds site capacity",IF(AND(O126&gt;0,O126&gt;INDEX('Site Inventory'!$G$2:$G$101,MATCH(F126,'Site Inventory'!$A$2:$A$101,0))),"RV exceeds site length",IF(COUNTIFS($F$2:$F$151,F126,$H$2:$H$151,"&lt;"&amp;I126,$I$2:$I$151,"&gt;"&amp;H126,$A$2:$A$151,"&lt;&gt;"&amp;A126,$B$2:$B$151,"Booked")+COUNTIFS($F$2:$F$151,F126,$H$2:$H$151,"&lt;"&amp;I126,$I$2:$I$151,"&gt;"&amp;H126,$A$2:$A$151,"&lt;&gt;"&amp;A126,$B$2:$B$151,"Checked In")&gt;0,"Overlapping reservation",IF(AND(B126="Booked",Z126&lt;AA126),"Deposit below target",IF(AND(B126="Checked Out",AB126&gt;0),"Balance remains after checkout","OK"))))))))))))),"Review reservation")</f>
        <v/>
      </c>
    </row>
    <row r="127">
      <c r="A127" s="24" t="n"/>
      <c r="B127" s="24" t="n"/>
      <c r="C127" s="24" t="n"/>
      <c r="D127" s="24" t="n"/>
      <c r="E127" s="24" t="n"/>
      <c r="F127" s="24" t="n"/>
      <c r="G127" s="25">
        <f>IFERROR(IF(A127="","",INDEX('Site Inventory'!$C$2:$C$101,MATCH(F127,'Site Inventory'!$A$2:$A$101,0))),"")</f>
        <v/>
      </c>
      <c r="H127" s="26" t="n"/>
      <c r="I127" s="26" t="n"/>
      <c r="J127" s="25">
        <f>IFERROR(IF(A127="","",MAX(0,I127-H127)),"")</f>
        <v/>
      </c>
      <c r="K127" s="25">
        <f>IFERROR(IF(A127="","",IF(OR(B127="Canceled",B127="No Show"),B127,IF(I127&lt;TODAY(),"Past Stay",IF(I127=TODAY(),"Due Out Today",IF(AND(H127&lt;=TODAY(),I127&gt;TODAY()),"In House",IF(H127=TODAY(),"Due In Today","Upcoming")))))),"Check dates")</f>
        <v/>
      </c>
      <c r="L127" s="24" t="n"/>
      <c r="M127" s="24" t="n"/>
      <c r="N127" s="24" t="n"/>
      <c r="O127" s="24" t="n"/>
      <c r="P127" s="24" t="n"/>
      <c r="Q127" s="27">
        <f>IFERROR(IF(A127="","",INDEX('Site Inventory'!$K$2:$K$101,MATCH(F127,'Site Inventory'!$A$2:$A$101,0))),"")</f>
        <v/>
      </c>
      <c r="R127" s="28" t="n"/>
      <c r="S127" s="27">
        <f>IFERROR(IF(A127="","",IF(R127="",Q127,R127)),"")</f>
        <v/>
      </c>
      <c r="T127" s="27">
        <f>IFERROR(IF(A127="","",J127*S127),"")</f>
        <v/>
      </c>
      <c r="U127" s="28" t="n"/>
      <c r="V127" s="27">
        <f>IFERROR(IF(A127="","",Dashboard!$K$4),"")</f>
        <v/>
      </c>
      <c r="W127" s="29">
        <f>IFERROR(IF(A127="","",Dashboard!$K$3),"")</f>
        <v/>
      </c>
      <c r="X127" s="27">
        <f>IFERROR(IF(A127="","",(T127+U127)*W127),"")</f>
        <v/>
      </c>
      <c r="Y127" s="27">
        <f>IFERROR(IF(A127="","",T127+U127+V127+X127),"")</f>
        <v/>
      </c>
      <c r="Z127" s="28" t="n"/>
      <c r="AA127" s="27">
        <f>IFERROR(IF(A127="","",Y127*Dashboard!$K$5),"")</f>
        <v/>
      </c>
      <c r="AB127" s="27">
        <f>IFERROR(IF(A127="","",MAX(0,Y127-Z127)),"")</f>
        <v/>
      </c>
      <c r="AC127" s="24" t="n"/>
      <c r="AD127" s="24" t="n"/>
      <c r="AE127" s="26" t="n"/>
      <c r="AF127" s="30" t="n"/>
      <c r="AG127" s="31">
        <f>IFERROR(IF(A127="","",IF(OR(B127="Canceled",B127="No Show"),"Inactive reservation",IF(F127="","Missing Site ID",IF(OR(H127="",I127=""),"Missing stay dates",IF(I127&lt;=H127,"Fix stay dates",IF(L127&lt;1,"Enter at least one adult",IF(COUNTIF('Site Inventory'!$A$2:$A$101,F127)=0,"Site not found",IF(INDEX('Site Inventory'!$E$2:$E$101,MATCH(F127,'Site Inventory'!$A$2:$A$101,0))&lt;&gt;"Yes","Site is inactive",IF(L127+M127&gt;INDEX('Site Inventory'!$F$2:$F$101,MATCH(F127,'Site Inventory'!$A$2:$A$101,0)),"Guest count exceeds site capacity",IF(AND(O127&gt;0,O127&gt;INDEX('Site Inventory'!$G$2:$G$101,MATCH(F127,'Site Inventory'!$A$2:$A$101,0))),"RV exceeds site length",IF(COUNTIFS($F$2:$F$151,F127,$H$2:$H$151,"&lt;"&amp;I127,$I$2:$I$151,"&gt;"&amp;H127,$A$2:$A$151,"&lt;&gt;"&amp;A127,$B$2:$B$151,"Booked")+COUNTIFS($F$2:$F$151,F127,$H$2:$H$151,"&lt;"&amp;I127,$I$2:$I$151,"&gt;"&amp;H127,$A$2:$A$151,"&lt;&gt;"&amp;A127,$B$2:$B$151,"Checked In")&gt;0,"Overlapping reservation",IF(AND(B127="Booked",Z127&lt;AA127),"Deposit below target",IF(AND(B127="Checked Out",AB127&gt;0),"Balance remains after checkout","OK"))))))))))))),"Review reservation")</f>
        <v/>
      </c>
    </row>
    <row r="128">
      <c r="A128" s="24" t="n"/>
      <c r="B128" s="24" t="n"/>
      <c r="C128" s="24" t="n"/>
      <c r="D128" s="24" t="n"/>
      <c r="E128" s="24" t="n"/>
      <c r="F128" s="24" t="n"/>
      <c r="G128" s="25">
        <f>IFERROR(IF(A128="","",INDEX('Site Inventory'!$C$2:$C$101,MATCH(F128,'Site Inventory'!$A$2:$A$101,0))),"")</f>
        <v/>
      </c>
      <c r="H128" s="26" t="n"/>
      <c r="I128" s="26" t="n"/>
      <c r="J128" s="25">
        <f>IFERROR(IF(A128="","",MAX(0,I128-H128)),"")</f>
        <v/>
      </c>
      <c r="K128" s="25">
        <f>IFERROR(IF(A128="","",IF(OR(B128="Canceled",B128="No Show"),B128,IF(I128&lt;TODAY(),"Past Stay",IF(I128=TODAY(),"Due Out Today",IF(AND(H128&lt;=TODAY(),I128&gt;TODAY()),"In House",IF(H128=TODAY(),"Due In Today","Upcoming")))))),"Check dates")</f>
        <v/>
      </c>
      <c r="L128" s="24" t="n"/>
      <c r="M128" s="24" t="n"/>
      <c r="N128" s="24" t="n"/>
      <c r="O128" s="24" t="n"/>
      <c r="P128" s="24" t="n"/>
      <c r="Q128" s="27">
        <f>IFERROR(IF(A128="","",INDEX('Site Inventory'!$K$2:$K$101,MATCH(F128,'Site Inventory'!$A$2:$A$101,0))),"")</f>
        <v/>
      </c>
      <c r="R128" s="28" t="n"/>
      <c r="S128" s="27">
        <f>IFERROR(IF(A128="","",IF(R128="",Q128,R128)),"")</f>
        <v/>
      </c>
      <c r="T128" s="27">
        <f>IFERROR(IF(A128="","",J128*S128),"")</f>
        <v/>
      </c>
      <c r="U128" s="28" t="n"/>
      <c r="V128" s="27">
        <f>IFERROR(IF(A128="","",Dashboard!$K$4),"")</f>
        <v/>
      </c>
      <c r="W128" s="29">
        <f>IFERROR(IF(A128="","",Dashboard!$K$3),"")</f>
        <v/>
      </c>
      <c r="X128" s="27">
        <f>IFERROR(IF(A128="","",(T128+U128)*W128),"")</f>
        <v/>
      </c>
      <c r="Y128" s="27">
        <f>IFERROR(IF(A128="","",T128+U128+V128+X128),"")</f>
        <v/>
      </c>
      <c r="Z128" s="28" t="n"/>
      <c r="AA128" s="27">
        <f>IFERROR(IF(A128="","",Y128*Dashboard!$K$5),"")</f>
        <v/>
      </c>
      <c r="AB128" s="27">
        <f>IFERROR(IF(A128="","",MAX(0,Y128-Z128)),"")</f>
        <v/>
      </c>
      <c r="AC128" s="24" t="n"/>
      <c r="AD128" s="24" t="n"/>
      <c r="AE128" s="26" t="n"/>
      <c r="AF128" s="30" t="n"/>
      <c r="AG128" s="31">
        <f>IFERROR(IF(A128="","",IF(OR(B128="Canceled",B128="No Show"),"Inactive reservation",IF(F128="","Missing Site ID",IF(OR(H128="",I128=""),"Missing stay dates",IF(I128&lt;=H128,"Fix stay dates",IF(L128&lt;1,"Enter at least one adult",IF(COUNTIF('Site Inventory'!$A$2:$A$101,F128)=0,"Site not found",IF(INDEX('Site Inventory'!$E$2:$E$101,MATCH(F128,'Site Inventory'!$A$2:$A$101,0))&lt;&gt;"Yes","Site is inactive",IF(L128+M128&gt;INDEX('Site Inventory'!$F$2:$F$101,MATCH(F128,'Site Inventory'!$A$2:$A$101,0)),"Guest count exceeds site capacity",IF(AND(O128&gt;0,O128&gt;INDEX('Site Inventory'!$G$2:$G$101,MATCH(F128,'Site Inventory'!$A$2:$A$101,0))),"RV exceeds site length",IF(COUNTIFS($F$2:$F$151,F128,$H$2:$H$151,"&lt;"&amp;I128,$I$2:$I$151,"&gt;"&amp;H128,$A$2:$A$151,"&lt;&gt;"&amp;A128,$B$2:$B$151,"Booked")+COUNTIFS($F$2:$F$151,F128,$H$2:$H$151,"&lt;"&amp;I128,$I$2:$I$151,"&gt;"&amp;H128,$A$2:$A$151,"&lt;&gt;"&amp;A128,$B$2:$B$151,"Checked In")&gt;0,"Overlapping reservation",IF(AND(B128="Booked",Z128&lt;AA128),"Deposit below target",IF(AND(B128="Checked Out",AB128&gt;0),"Balance remains after checkout","OK"))))))))))))),"Review reservation")</f>
        <v/>
      </c>
    </row>
    <row r="129">
      <c r="A129" s="24" t="n"/>
      <c r="B129" s="24" t="n"/>
      <c r="C129" s="24" t="n"/>
      <c r="D129" s="24" t="n"/>
      <c r="E129" s="24" t="n"/>
      <c r="F129" s="24" t="n"/>
      <c r="G129" s="25">
        <f>IFERROR(IF(A129="","",INDEX('Site Inventory'!$C$2:$C$101,MATCH(F129,'Site Inventory'!$A$2:$A$101,0))),"")</f>
        <v/>
      </c>
      <c r="H129" s="26" t="n"/>
      <c r="I129" s="26" t="n"/>
      <c r="J129" s="25">
        <f>IFERROR(IF(A129="","",MAX(0,I129-H129)),"")</f>
        <v/>
      </c>
      <c r="K129" s="25">
        <f>IFERROR(IF(A129="","",IF(OR(B129="Canceled",B129="No Show"),B129,IF(I129&lt;TODAY(),"Past Stay",IF(I129=TODAY(),"Due Out Today",IF(AND(H129&lt;=TODAY(),I129&gt;TODAY()),"In House",IF(H129=TODAY(),"Due In Today","Upcoming")))))),"Check dates")</f>
        <v/>
      </c>
      <c r="L129" s="24" t="n"/>
      <c r="M129" s="24" t="n"/>
      <c r="N129" s="24" t="n"/>
      <c r="O129" s="24" t="n"/>
      <c r="P129" s="24" t="n"/>
      <c r="Q129" s="27">
        <f>IFERROR(IF(A129="","",INDEX('Site Inventory'!$K$2:$K$101,MATCH(F129,'Site Inventory'!$A$2:$A$101,0))),"")</f>
        <v/>
      </c>
      <c r="R129" s="28" t="n"/>
      <c r="S129" s="27">
        <f>IFERROR(IF(A129="","",IF(R129="",Q129,R129)),"")</f>
        <v/>
      </c>
      <c r="T129" s="27">
        <f>IFERROR(IF(A129="","",J129*S129),"")</f>
        <v/>
      </c>
      <c r="U129" s="28" t="n"/>
      <c r="V129" s="27">
        <f>IFERROR(IF(A129="","",Dashboard!$K$4),"")</f>
        <v/>
      </c>
      <c r="W129" s="29">
        <f>IFERROR(IF(A129="","",Dashboard!$K$3),"")</f>
        <v/>
      </c>
      <c r="X129" s="27">
        <f>IFERROR(IF(A129="","",(T129+U129)*W129),"")</f>
        <v/>
      </c>
      <c r="Y129" s="27">
        <f>IFERROR(IF(A129="","",T129+U129+V129+X129),"")</f>
        <v/>
      </c>
      <c r="Z129" s="28" t="n"/>
      <c r="AA129" s="27">
        <f>IFERROR(IF(A129="","",Y129*Dashboard!$K$5),"")</f>
        <v/>
      </c>
      <c r="AB129" s="27">
        <f>IFERROR(IF(A129="","",MAX(0,Y129-Z129)),"")</f>
        <v/>
      </c>
      <c r="AC129" s="24" t="n"/>
      <c r="AD129" s="24" t="n"/>
      <c r="AE129" s="26" t="n"/>
      <c r="AF129" s="30" t="n"/>
      <c r="AG129" s="31">
        <f>IFERROR(IF(A129="","",IF(OR(B129="Canceled",B129="No Show"),"Inactive reservation",IF(F129="","Missing Site ID",IF(OR(H129="",I129=""),"Missing stay dates",IF(I129&lt;=H129,"Fix stay dates",IF(L129&lt;1,"Enter at least one adult",IF(COUNTIF('Site Inventory'!$A$2:$A$101,F129)=0,"Site not found",IF(INDEX('Site Inventory'!$E$2:$E$101,MATCH(F129,'Site Inventory'!$A$2:$A$101,0))&lt;&gt;"Yes","Site is inactive",IF(L129+M129&gt;INDEX('Site Inventory'!$F$2:$F$101,MATCH(F129,'Site Inventory'!$A$2:$A$101,0)),"Guest count exceeds site capacity",IF(AND(O129&gt;0,O129&gt;INDEX('Site Inventory'!$G$2:$G$101,MATCH(F129,'Site Inventory'!$A$2:$A$101,0))),"RV exceeds site length",IF(COUNTIFS($F$2:$F$151,F129,$H$2:$H$151,"&lt;"&amp;I129,$I$2:$I$151,"&gt;"&amp;H129,$A$2:$A$151,"&lt;&gt;"&amp;A129,$B$2:$B$151,"Booked")+COUNTIFS($F$2:$F$151,F129,$H$2:$H$151,"&lt;"&amp;I129,$I$2:$I$151,"&gt;"&amp;H129,$A$2:$A$151,"&lt;&gt;"&amp;A129,$B$2:$B$151,"Checked In")&gt;0,"Overlapping reservation",IF(AND(B129="Booked",Z129&lt;AA129),"Deposit below target",IF(AND(B129="Checked Out",AB129&gt;0),"Balance remains after checkout","OK"))))))))))))),"Review reservation")</f>
        <v/>
      </c>
    </row>
    <row r="130">
      <c r="A130" s="24" t="n"/>
      <c r="B130" s="24" t="n"/>
      <c r="C130" s="24" t="n"/>
      <c r="D130" s="24" t="n"/>
      <c r="E130" s="24" t="n"/>
      <c r="F130" s="24" t="n"/>
      <c r="G130" s="25">
        <f>IFERROR(IF(A130="","",INDEX('Site Inventory'!$C$2:$C$101,MATCH(F130,'Site Inventory'!$A$2:$A$101,0))),"")</f>
        <v/>
      </c>
      <c r="H130" s="26" t="n"/>
      <c r="I130" s="26" t="n"/>
      <c r="J130" s="25">
        <f>IFERROR(IF(A130="","",MAX(0,I130-H130)),"")</f>
        <v/>
      </c>
      <c r="K130" s="25">
        <f>IFERROR(IF(A130="","",IF(OR(B130="Canceled",B130="No Show"),B130,IF(I130&lt;TODAY(),"Past Stay",IF(I130=TODAY(),"Due Out Today",IF(AND(H130&lt;=TODAY(),I130&gt;TODAY()),"In House",IF(H130=TODAY(),"Due In Today","Upcoming")))))),"Check dates")</f>
        <v/>
      </c>
      <c r="L130" s="24" t="n"/>
      <c r="M130" s="24" t="n"/>
      <c r="N130" s="24" t="n"/>
      <c r="O130" s="24" t="n"/>
      <c r="P130" s="24" t="n"/>
      <c r="Q130" s="27">
        <f>IFERROR(IF(A130="","",INDEX('Site Inventory'!$K$2:$K$101,MATCH(F130,'Site Inventory'!$A$2:$A$101,0))),"")</f>
        <v/>
      </c>
      <c r="R130" s="28" t="n"/>
      <c r="S130" s="27">
        <f>IFERROR(IF(A130="","",IF(R130="",Q130,R130)),"")</f>
        <v/>
      </c>
      <c r="T130" s="27">
        <f>IFERROR(IF(A130="","",J130*S130),"")</f>
        <v/>
      </c>
      <c r="U130" s="28" t="n"/>
      <c r="V130" s="27">
        <f>IFERROR(IF(A130="","",Dashboard!$K$4),"")</f>
        <v/>
      </c>
      <c r="W130" s="29">
        <f>IFERROR(IF(A130="","",Dashboard!$K$3),"")</f>
        <v/>
      </c>
      <c r="X130" s="27">
        <f>IFERROR(IF(A130="","",(T130+U130)*W130),"")</f>
        <v/>
      </c>
      <c r="Y130" s="27">
        <f>IFERROR(IF(A130="","",T130+U130+V130+X130),"")</f>
        <v/>
      </c>
      <c r="Z130" s="28" t="n"/>
      <c r="AA130" s="27">
        <f>IFERROR(IF(A130="","",Y130*Dashboard!$K$5),"")</f>
        <v/>
      </c>
      <c r="AB130" s="27">
        <f>IFERROR(IF(A130="","",MAX(0,Y130-Z130)),"")</f>
        <v/>
      </c>
      <c r="AC130" s="24" t="n"/>
      <c r="AD130" s="24" t="n"/>
      <c r="AE130" s="26" t="n"/>
      <c r="AF130" s="30" t="n"/>
      <c r="AG130" s="31">
        <f>IFERROR(IF(A130="","",IF(OR(B130="Canceled",B130="No Show"),"Inactive reservation",IF(F130="","Missing Site ID",IF(OR(H130="",I130=""),"Missing stay dates",IF(I130&lt;=H130,"Fix stay dates",IF(L130&lt;1,"Enter at least one adult",IF(COUNTIF('Site Inventory'!$A$2:$A$101,F130)=0,"Site not found",IF(INDEX('Site Inventory'!$E$2:$E$101,MATCH(F130,'Site Inventory'!$A$2:$A$101,0))&lt;&gt;"Yes","Site is inactive",IF(L130+M130&gt;INDEX('Site Inventory'!$F$2:$F$101,MATCH(F130,'Site Inventory'!$A$2:$A$101,0)),"Guest count exceeds site capacity",IF(AND(O130&gt;0,O130&gt;INDEX('Site Inventory'!$G$2:$G$101,MATCH(F130,'Site Inventory'!$A$2:$A$101,0))),"RV exceeds site length",IF(COUNTIFS($F$2:$F$151,F130,$H$2:$H$151,"&lt;"&amp;I130,$I$2:$I$151,"&gt;"&amp;H130,$A$2:$A$151,"&lt;&gt;"&amp;A130,$B$2:$B$151,"Booked")+COUNTIFS($F$2:$F$151,F130,$H$2:$H$151,"&lt;"&amp;I130,$I$2:$I$151,"&gt;"&amp;H130,$A$2:$A$151,"&lt;&gt;"&amp;A130,$B$2:$B$151,"Checked In")&gt;0,"Overlapping reservation",IF(AND(B130="Booked",Z130&lt;AA130),"Deposit below target",IF(AND(B130="Checked Out",AB130&gt;0),"Balance remains after checkout","OK"))))))))))))),"Review reservation")</f>
        <v/>
      </c>
    </row>
    <row r="131">
      <c r="A131" s="24" t="n"/>
      <c r="B131" s="24" t="n"/>
      <c r="C131" s="24" t="n"/>
      <c r="D131" s="24" t="n"/>
      <c r="E131" s="24" t="n"/>
      <c r="F131" s="24" t="n"/>
      <c r="G131" s="25">
        <f>IFERROR(IF(A131="","",INDEX('Site Inventory'!$C$2:$C$101,MATCH(F131,'Site Inventory'!$A$2:$A$101,0))),"")</f>
        <v/>
      </c>
      <c r="H131" s="26" t="n"/>
      <c r="I131" s="26" t="n"/>
      <c r="J131" s="25">
        <f>IFERROR(IF(A131="","",MAX(0,I131-H131)),"")</f>
        <v/>
      </c>
      <c r="K131" s="25">
        <f>IFERROR(IF(A131="","",IF(OR(B131="Canceled",B131="No Show"),B131,IF(I131&lt;TODAY(),"Past Stay",IF(I131=TODAY(),"Due Out Today",IF(AND(H131&lt;=TODAY(),I131&gt;TODAY()),"In House",IF(H131=TODAY(),"Due In Today","Upcoming")))))),"Check dates")</f>
        <v/>
      </c>
      <c r="L131" s="24" t="n"/>
      <c r="M131" s="24" t="n"/>
      <c r="N131" s="24" t="n"/>
      <c r="O131" s="24" t="n"/>
      <c r="P131" s="24" t="n"/>
      <c r="Q131" s="27">
        <f>IFERROR(IF(A131="","",INDEX('Site Inventory'!$K$2:$K$101,MATCH(F131,'Site Inventory'!$A$2:$A$101,0))),"")</f>
        <v/>
      </c>
      <c r="R131" s="28" t="n"/>
      <c r="S131" s="27">
        <f>IFERROR(IF(A131="","",IF(R131="",Q131,R131)),"")</f>
        <v/>
      </c>
      <c r="T131" s="27">
        <f>IFERROR(IF(A131="","",J131*S131),"")</f>
        <v/>
      </c>
      <c r="U131" s="28" t="n"/>
      <c r="V131" s="27">
        <f>IFERROR(IF(A131="","",Dashboard!$K$4),"")</f>
        <v/>
      </c>
      <c r="W131" s="29">
        <f>IFERROR(IF(A131="","",Dashboard!$K$3),"")</f>
        <v/>
      </c>
      <c r="X131" s="27">
        <f>IFERROR(IF(A131="","",(T131+U131)*W131),"")</f>
        <v/>
      </c>
      <c r="Y131" s="27">
        <f>IFERROR(IF(A131="","",T131+U131+V131+X131),"")</f>
        <v/>
      </c>
      <c r="Z131" s="28" t="n"/>
      <c r="AA131" s="27">
        <f>IFERROR(IF(A131="","",Y131*Dashboard!$K$5),"")</f>
        <v/>
      </c>
      <c r="AB131" s="27">
        <f>IFERROR(IF(A131="","",MAX(0,Y131-Z131)),"")</f>
        <v/>
      </c>
      <c r="AC131" s="24" t="n"/>
      <c r="AD131" s="24" t="n"/>
      <c r="AE131" s="26" t="n"/>
      <c r="AF131" s="30" t="n"/>
      <c r="AG131" s="31">
        <f>IFERROR(IF(A131="","",IF(OR(B131="Canceled",B131="No Show"),"Inactive reservation",IF(F131="","Missing Site ID",IF(OR(H131="",I131=""),"Missing stay dates",IF(I131&lt;=H131,"Fix stay dates",IF(L131&lt;1,"Enter at least one adult",IF(COUNTIF('Site Inventory'!$A$2:$A$101,F131)=0,"Site not found",IF(INDEX('Site Inventory'!$E$2:$E$101,MATCH(F131,'Site Inventory'!$A$2:$A$101,0))&lt;&gt;"Yes","Site is inactive",IF(L131+M131&gt;INDEX('Site Inventory'!$F$2:$F$101,MATCH(F131,'Site Inventory'!$A$2:$A$101,0)),"Guest count exceeds site capacity",IF(AND(O131&gt;0,O131&gt;INDEX('Site Inventory'!$G$2:$G$101,MATCH(F131,'Site Inventory'!$A$2:$A$101,0))),"RV exceeds site length",IF(COUNTIFS($F$2:$F$151,F131,$H$2:$H$151,"&lt;"&amp;I131,$I$2:$I$151,"&gt;"&amp;H131,$A$2:$A$151,"&lt;&gt;"&amp;A131,$B$2:$B$151,"Booked")+COUNTIFS($F$2:$F$151,F131,$H$2:$H$151,"&lt;"&amp;I131,$I$2:$I$151,"&gt;"&amp;H131,$A$2:$A$151,"&lt;&gt;"&amp;A131,$B$2:$B$151,"Checked In")&gt;0,"Overlapping reservation",IF(AND(B131="Booked",Z131&lt;AA131),"Deposit below target",IF(AND(B131="Checked Out",AB131&gt;0),"Balance remains after checkout","OK"))))))))))))),"Review reservation")</f>
        <v/>
      </c>
    </row>
    <row r="132">
      <c r="A132" s="24" t="n"/>
      <c r="B132" s="24" t="n"/>
      <c r="C132" s="24" t="n"/>
      <c r="D132" s="24" t="n"/>
      <c r="E132" s="24" t="n"/>
      <c r="F132" s="24" t="n"/>
      <c r="G132" s="25">
        <f>IFERROR(IF(A132="","",INDEX('Site Inventory'!$C$2:$C$101,MATCH(F132,'Site Inventory'!$A$2:$A$101,0))),"")</f>
        <v/>
      </c>
      <c r="H132" s="26" t="n"/>
      <c r="I132" s="26" t="n"/>
      <c r="J132" s="25">
        <f>IFERROR(IF(A132="","",MAX(0,I132-H132)),"")</f>
        <v/>
      </c>
      <c r="K132" s="25">
        <f>IFERROR(IF(A132="","",IF(OR(B132="Canceled",B132="No Show"),B132,IF(I132&lt;TODAY(),"Past Stay",IF(I132=TODAY(),"Due Out Today",IF(AND(H132&lt;=TODAY(),I132&gt;TODAY()),"In House",IF(H132=TODAY(),"Due In Today","Upcoming")))))),"Check dates")</f>
        <v/>
      </c>
      <c r="L132" s="24" t="n"/>
      <c r="M132" s="24" t="n"/>
      <c r="N132" s="24" t="n"/>
      <c r="O132" s="24" t="n"/>
      <c r="P132" s="24" t="n"/>
      <c r="Q132" s="27">
        <f>IFERROR(IF(A132="","",INDEX('Site Inventory'!$K$2:$K$101,MATCH(F132,'Site Inventory'!$A$2:$A$101,0))),"")</f>
        <v/>
      </c>
      <c r="R132" s="28" t="n"/>
      <c r="S132" s="27">
        <f>IFERROR(IF(A132="","",IF(R132="",Q132,R132)),"")</f>
        <v/>
      </c>
      <c r="T132" s="27">
        <f>IFERROR(IF(A132="","",J132*S132),"")</f>
        <v/>
      </c>
      <c r="U132" s="28" t="n"/>
      <c r="V132" s="27">
        <f>IFERROR(IF(A132="","",Dashboard!$K$4),"")</f>
        <v/>
      </c>
      <c r="W132" s="29">
        <f>IFERROR(IF(A132="","",Dashboard!$K$3),"")</f>
        <v/>
      </c>
      <c r="X132" s="27">
        <f>IFERROR(IF(A132="","",(T132+U132)*W132),"")</f>
        <v/>
      </c>
      <c r="Y132" s="27">
        <f>IFERROR(IF(A132="","",T132+U132+V132+X132),"")</f>
        <v/>
      </c>
      <c r="Z132" s="28" t="n"/>
      <c r="AA132" s="27">
        <f>IFERROR(IF(A132="","",Y132*Dashboard!$K$5),"")</f>
        <v/>
      </c>
      <c r="AB132" s="27">
        <f>IFERROR(IF(A132="","",MAX(0,Y132-Z132)),"")</f>
        <v/>
      </c>
      <c r="AC132" s="24" t="n"/>
      <c r="AD132" s="24" t="n"/>
      <c r="AE132" s="26" t="n"/>
      <c r="AF132" s="30" t="n"/>
      <c r="AG132" s="31">
        <f>IFERROR(IF(A132="","",IF(OR(B132="Canceled",B132="No Show"),"Inactive reservation",IF(F132="","Missing Site ID",IF(OR(H132="",I132=""),"Missing stay dates",IF(I132&lt;=H132,"Fix stay dates",IF(L132&lt;1,"Enter at least one adult",IF(COUNTIF('Site Inventory'!$A$2:$A$101,F132)=0,"Site not found",IF(INDEX('Site Inventory'!$E$2:$E$101,MATCH(F132,'Site Inventory'!$A$2:$A$101,0))&lt;&gt;"Yes","Site is inactive",IF(L132+M132&gt;INDEX('Site Inventory'!$F$2:$F$101,MATCH(F132,'Site Inventory'!$A$2:$A$101,0)),"Guest count exceeds site capacity",IF(AND(O132&gt;0,O132&gt;INDEX('Site Inventory'!$G$2:$G$101,MATCH(F132,'Site Inventory'!$A$2:$A$101,0))),"RV exceeds site length",IF(COUNTIFS($F$2:$F$151,F132,$H$2:$H$151,"&lt;"&amp;I132,$I$2:$I$151,"&gt;"&amp;H132,$A$2:$A$151,"&lt;&gt;"&amp;A132,$B$2:$B$151,"Booked")+COUNTIFS($F$2:$F$151,F132,$H$2:$H$151,"&lt;"&amp;I132,$I$2:$I$151,"&gt;"&amp;H132,$A$2:$A$151,"&lt;&gt;"&amp;A132,$B$2:$B$151,"Checked In")&gt;0,"Overlapping reservation",IF(AND(B132="Booked",Z132&lt;AA132),"Deposit below target",IF(AND(B132="Checked Out",AB132&gt;0),"Balance remains after checkout","OK"))))))))))))),"Review reservation")</f>
        <v/>
      </c>
    </row>
    <row r="133">
      <c r="A133" s="24" t="n"/>
      <c r="B133" s="24" t="n"/>
      <c r="C133" s="24" t="n"/>
      <c r="D133" s="24" t="n"/>
      <c r="E133" s="24" t="n"/>
      <c r="F133" s="24" t="n"/>
      <c r="G133" s="25">
        <f>IFERROR(IF(A133="","",INDEX('Site Inventory'!$C$2:$C$101,MATCH(F133,'Site Inventory'!$A$2:$A$101,0))),"")</f>
        <v/>
      </c>
      <c r="H133" s="26" t="n"/>
      <c r="I133" s="26" t="n"/>
      <c r="J133" s="25">
        <f>IFERROR(IF(A133="","",MAX(0,I133-H133)),"")</f>
        <v/>
      </c>
      <c r="K133" s="25">
        <f>IFERROR(IF(A133="","",IF(OR(B133="Canceled",B133="No Show"),B133,IF(I133&lt;TODAY(),"Past Stay",IF(I133=TODAY(),"Due Out Today",IF(AND(H133&lt;=TODAY(),I133&gt;TODAY()),"In House",IF(H133=TODAY(),"Due In Today","Upcoming")))))),"Check dates")</f>
        <v/>
      </c>
      <c r="L133" s="24" t="n"/>
      <c r="M133" s="24" t="n"/>
      <c r="N133" s="24" t="n"/>
      <c r="O133" s="24" t="n"/>
      <c r="P133" s="24" t="n"/>
      <c r="Q133" s="27">
        <f>IFERROR(IF(A133="","",INDEX('Site Inventory'!$K$2:$K$101,MATCH(F133,'Site Inventory'!$A$2:$A$101,0))),"")</f>
        <v/>
      </c>
      <c r="R133" s="28" t="n"/>
      <c r="S133" s="27">
        <f>IFERROR(IF(A133="","",IF(R133="",Q133,R133)),"")</f>
        <v/>
      </c>
      <c r="T133" s="27">
        <f>IFERROR(IF(A133="","",J133*S133),"")</f>
        <v/>
      </c>
      <c r="U133" s="28" t="n"/>
      <c r="V133" s="27">
        <f>IFERROR(IF(A133="","",Dashboard!$K$4),"")</f>
        <v/>
      </c>
      <c r="W133" s="29">
        <f>IFERROR(IF(A133="","",Dashboard!$K$3),"")</f>
        <v/>
      </c>
      <c r="X133" s="27">
        <f>IFERROR(IF(A133="","",(T133+U133)*W133),"")</f>
        <v/>
      </c>
      <c r="Y133" s="27">
        <f>IFERROR(IF(A133="","",T133+U133+V133+X133),"")</f>
        <v/>
      </c>
      <c r="Z133" s="28" t="n"/>
      <c r="AA133" s="27">
        <f>IFERROR(IF(A133="","",Y133*Dashboard!$K$5),"")</f>
        <v/>
      </c>
      <c r="AB133" s="27">
        <f>IFERROR(IF(A133="","",MAX(0,Y133-Z133)),"")</f>
        <v/>
      </c>
      <c r="AC133" s="24" t="n"/>
      <c r="AD133" s="24" t="n"/>
      <c r="AE133" s="26" t="n"/>
      <c r="AF133" s="30" t="n"/>
      <c r="AG133" s="31">
        <f>IFERROR(IF(A133="","",IF(OR(B133="Canceled",B133="No Show"),"Inactive reservation",IF(F133="","Missing Site ID",IF(OR(H133="",I133=""),"Missing stay dates",IF(I133&lt;=H133,"Fix stay dates",IF(L133&lt;1,"Enter at least one adult",IF(COUNTIF('Site Inventory'!$A$2:$A$101,F133)=0,"Site not found",IF(INDEX('Site Inventory'!$E$2:$E$101,MATCH(F133,'Site Inventory'!$A$2:$A$101,0))&lt;&gt;"Yes","Site is inactive",IF(L133+M133&gt;INDEX('Site Inventory'!$F$2:$F$101,MATCH(F133,'Site Inventory'!$A$2:$A$101,0)),"Guest count exceeds site capacity",IF(AND(O133&gt;0,O133&gt;INDEX('Site Inventory'!$G$2:$G$101,MATCH(F133,'Site Inventory'!$A$2:$A$101,0))),"RV exceeds site length",IF(COUNTIFS($F$2:$F$151,F133,$H$2:$H$151,"&lt;"&amp;I133,$I$2:$I$151,"&gt;"&amp;H133,$A$2:$A$151,"&lt;&gt;"&amp;A133,$B$2:$B$151,"Booked")+COUNTIFS($F$2:$F$151,F133,$H$2:$H$151,"&lt;"&amp;I133,$I$2:$I$151,"&gt;"&amp;H133,$A$2:$A$151,"&lt;&gt;"&amp;A133,$B$2:$B$151,"Checked In")&gt;0,"Overlapping reservation",IF(AND(B133="Booked",Z133&lt;AA133),"Deposit below target",IF(AND(B133="Checked Out",AB133&gt;0),"Balance remains after checkout","OK"))))))))))))),"Review reservation")</f>
        <v/>
      </c>
    </row>
    <row r="134">
      <c r="A134" s="24" t="n"/>
      <c r="B134" s="24" t="n"/>
      <c r="C134" s="24" t="n"/>
      <c r="D134" s="24" t="n"/>
      <c r="E134" s="24" t="n"/>
      <c r="F134" s="24" t="n"/>
      <c r="G134" s="25">
        <f>IFERROR(IF(A134="","",INDEX('Site Inventory'!$C$2:$C$101,MATCH(F134,'Site Inventory'!$A$2:$A$101,0))),"")</f>
        <v/>
      </c>
      <c r="H134" s="26" t="n"/>
      <c r="I134" s="26" t="n"/>
      <c r="J134" s="25">
        <f>IFERROR(IF(A134="","",MAX(0,I134-H134)),"")</f>
        <v/>
      </c>
      <c r="K134" s="25">
        <f>IFERROR(IF(A134="","",IF(OR(B134="Canceled",B134="No Show"),B134,IF(I134&lt;TODAY(),"Past Stay",IF(I134=TODAY(),"Due Out Today",IF(AND(H134&lt;=TODAY(),I134&gt;TODAY()),"In House",IF(H134=TODAY(),"Due In Today","Upcoming")))))),"Check dates")</f>
        <v/>
      </c>
      <c r="L134" s="24" t="n"/>
      <c r="M134" s="24" t="n"/>
      <c r="N134" s="24" t="n"/>
      <c r="O134" s="24" t="n"/>
      <c r="P134" s="24" t="n"/>
      <c r="Q134" s="27">
        <f>IFERROR(IF(A134="","",INDEX('Site Inventory'!$K$2:$K$101,MATCH(F134,'Site Inventory'!$A$2:$A$101,0))),"")</f>
        <v/>
      </c>
      <c r="R134" s="28" t="n"/>
      <c r="S134" s="27">
        <f>IFERROR(IF(A134="","",IF(R134="",Q134,R134)),"")</f>
        <v/>
      </c>
      <c r="T134" s="27">
        <f>IFERROR(IF(A134="","",J134*S134),"")</f>
        <v/>
      </c>
      <c r="U134" s="28" t="n"/>
      <c r="V134" s="27">
        <f>IFERROR(IF(A134="","",Dashboard!$K$4),"")</f>
        <v/>
      </c>
      <c r="W134" s="29">
        <f>IFERROR(IF(A134="","",Dashboard!$K$3),"")</f>
        <v/>
      </c>
      <c r="X134" s="27">
        <f>IFERROR(IF(A134="","",(T134+U134)*W134),"")</f>
        <v/>
      </c>
      <c r="Y134" s="27">
        <f>IFERROR(IF(A134="","",T134+U134+V134+X134),"")</f>
        <v/>
      </c>
      <c r="Z134" s="28" t="n"/>
      <c r="AA134" s="27">
        <f>IFERROR(IF(A134="","",Y134*Dashboard!$K$5),"")</f>
        <v/>
      </c>
      <c r="AB134" s="27">
        <f>IFERROR(IF(A134="","",MAX(0,Y134-Z134)),"")</f>
        <v/>
      </c>
      <c r="AC134" s="24" t="n"/>
      <c r="AD134" s="24" t="n"/>
      <c r="AE134" s="26" t="n"/>
      <c r="AF134" s="30" t="n"/>
      <c r="AG134" s="31">
        <f>IFERROR(IF(A134="","",IF(OR(B134="Canceled",B134="No Show"),"Inactive reservation",IF(F134="","Missing Site ID",IF(OR(H134="",I134=""),"Missing stay dates",IF(I134&lt;=H134,"Fix stay dates",IF(L134&lt;1,"Enter at least one adult",IF(COUNTIF('Site Inventory'!$A$2:$A$101,F134)=0,"Site not found",IF(INDEX('Site Inventory'!$E$2:$E$101,MATCH(F134,'Site Inventory'!$A$2:$A$101,0))&lt;&gt;"Yes","Site is inactive",IF(L134+M134&gt;INDEX('Site Inventory'!$F$2:$F$101,MATCH(F134,'Site Inventory'!$A$2:$A$101,0)),"Guest count exceeds site capacity",IF(AND(O134&gt;0,O134&gt;INDEX('Site Inventory'!$G$2:$G$101,MATCH(F134,'Site Inventory'!$A$2:$A$101,0))),"RV exceeds site length",IF(COUNTIFS($F$2:$F$151,F134,$H$2:$H$151,"&lt;"&amp;I134,$I$2:$I$151,"&gt;"&amp;H134,$A$2:$A$151,"&lt;&gt;"&amp;A134,$B$2:$B$151,"Booked")+COUNTIFS($F$2:$F$151,F134,$H$2:$H$151,"&lt;"&amp;I134,$I$2:$I$151,"&gt;"&amp;H134,$A$2:$A$151,"&lt;&gt;"&amp;A134,$B$2:$B$151,"Checked In")&gt;0,"Overlapping reservation",IF(AND(B134="Booked",Z134&lt;AA134),"Deposit below target",IF(AND(B134="Checked Out",AB134&gt;0),"Balance remains after checkout","OK"))))))))))))),"Review reservation")</f>
        <v/>
      </c>
    </row>
    <row r="135">
      <c r="A135" s="24" t="n"/>
      <c r="B135" s="24" t="n"/>
      <c r="C135" s="24" t="n"/>
      <c r="D135" s="24" t="n"/>
      <c r="E135" s="24" t="n"/>
      <c r="F135" s="24" t="n"/>
      <c r="G135" s="25">
        <f>IFERROR(IF(A135="","",INDEX('Site Inventory'!$C$2:$C$101,MATCH(F135,'Site Inventory'!$A$2:$A$101,0))),"")</f>
        <v/>
      </c>
      <c r="H135" s="26" t="n"/>
      <c r="I135" s="26" t="n"/>
      <c r="J135" s="25">
        <f>IFERROR(IF(A135="","",MAX(0,I135-H135)),"")</f>
        <v/>
      </c>
      <c r="K135" s="25">
        <f>IFERROR(IF(A135="","",IF(OR(B135="Canceled",B135="No Show"),B135,IF(I135&lt;TODAY(),"Past Stay",IF(I135=TODAY(),"Due Out Today",IF(AND(H135&lt;=TODAY(),I135&gt;TODAY()),"In House",IF(H135=TODAY(),"Due In Today","Upcoming")))))),"Check dates")</f>
        <v/>
      </c>
      <c r="L135" s="24" t="n"/>
      <c r="M135" s="24" t="n"/>
      <c r="N135" s="24" t="n"/>
      <c r="O135" s="24" t="n"/>
      <c r="P135" s="24" t="n"/>
      <c r="Q135" s="27">
        <f>IFERROR(IF(A135="","",INDEX('Site Inventory'!$K$2:$K$101,MATCH(F135,'Site Inventory'!$A$2:$A$101,0))),"")</f>
        <v/>
      </c>
      <c r="R135" s="28" t="n"/>
      <c r="S135" s="27">
        <f>IFERROR(IF(A135="","",IF(R135="",Q135,R135)),"")</f>
        <v/>
      </c>
      <c r="T135" s="27">
        <f>IFERROR(IF(A135="","",J135*S135),"")</f>
        <v/>
      </c>
      <c r="U135" s="28" t="n"/>
      <c r="V135" s="27">
        <f>IFERROR(IF(A135="","",Dashboard!$K$4),"")</f>
        <v/>
      </c>
      <c r="W135" s="29">
        <f>IFERROR(IF(A135="","",Dashboard!$K$3),"")</f>
        <v/>
      </c>
      <c r="X135" s="27">
        <f>IFERROR(IF(A135="","",(T135+U135)*W135),"")</f>
        <v/>
      </c>
      <c r="Y135" s="27">
        <f>IFERROR(IF(A135="","",T135+U135+V135+X135),"")</f>
        <v/>
      </c>
      <c r="Z135" s="28" t="n"/>
      <c r="AA135" s="27">
        <f>IFERROR(IF(A135="","",Y135*Dashboard!$K$5),"")</f>
        <v/>
      </c>
      <c r="AB135" s="27">
        <f>IFERROR(IF(A135="","",MAX(0,Y135-Z135)),"")</f>
        <v/>
      </c>
      <c r="AC135" s="24" t="n"/>
      <c r="AD135" s="24" t="n"/>
      <c r="AE135" s="26" t="n"/>
      <c r="AF135" s="30" t="n"/>
      <c r="AG135" s="31">
        <f>IFERROR(IF(A135="","",IF(OR(B135="Canceled",B135="No Show"),"Inactive reservation",IF(F135="","Missing Site ID",IF(OR(H135="",I135=""),"Missing stay dates",IF(I135&lt;=H135,"Fix stay dates",IF(L135&lt;1,"Enter at least one adult",IF(COUNTIF('Site Inventory'!$A$2:$A$101,F135)=0,"Site not found",IF(INDEX('Site Inventory'!$E$2:$E$101,MATCH(F135,'Site Inventory'!$A$2:$A$101,0))&lt;&gt;"Yes","Site is inactive",IF(L135+M135&gt;INDEX('Site Inventory'!$F$2:$F$101,MATCH(F135,'Site Inventory'!$A$2:$A$101,0)),"Guest count exceeds site capacity",IF(AND(O135&gt;0,O135&gt;INDEX('Site Inventory'!$G$2:$G$101,MATCH(F135,'Site Inventory'!$A$2:$A$101,0))),"RV exceeds site length",IF(COUNTIFS($F$2:$F$151,F135,$H$2:$H$151,"&lt;"&amp;I135,$I$2:$I$151,"&gt;"&amp;H135,$A$2:$A$151,"&lt;&gt;"&amp;A135,$B$2:$B$151,"Booked")+COUNTIFS($F$2:$F$151,F135,$H$2:$H$151,"&lt;"&amp;I135,$I$2:$I$151,"&gt;"&amp;H135,$A$2:$A$151,"&lt;&gt;"&amp;A135,$B$2:$B$151,"Checked In")&gt;0,"Overlapping reservation",IF(AND(B135="Booked",Z135&lt;AA135),"Deposit below target",IF(AND(B135="Checked Out",AB135&gt;0),"Balance remains after checkout","OK"))))))))))))),"Review reservation")</f>
        <v/>
      </c>
    </row>
    <row r="136">
      <c r="A136" s="24" t="n"/>
      <c r="B136" s="24" t="n"/>
      <c r="C136" s="24" t="n"/>
      <c r="D136" s="24" t="n"/>
      <c r="E136" s="24" t="n"/>
      <c r="F136" s="24" t="n"/>
      <c r="G136" s="25">
        <f>IFERROR(IF(A136="","",INDEX('Site Inventory'!$C$2:$C$101,MATCH(F136,'Site Inventory'!$A$2:$A$101,0))),"")</f>
        <v/>
      </c>
      <c r="H136" s="26" t="n"/>
      <c r="I136" s="26" t="n"/>
      <c r="J136" s="25">
        <f>IFERROR(IF(A136="","",MAX(0,I136-H136)),"")</f>
        <v/>
      </c>
      <c r="K136" s="25">
        <f>IFERROR(IF(A136="","",IF(OR(B136="Canceled",B136="No Show"),B136,IF(I136&lt;TODAY(),"Past Stay",IF(I136=TODAY(),"Due Out Today",IF(AND(H136&lt;=TODAY(),I136&gt;TODAY()),"In House",IF(H136=TODAY(),"Due In Today","Upcoming")))))),"Check dates")</f>
        <v/>
      </c>
      <c r="L136" s="24" t="n"/>
      <c r="M136" s="24" t="n"/>
      <c r="N136" s="24" t="n"/>
      <c r="O136" s="24" t="n"/>
      <c r="P136" s="24" t="n"/>
      <c r="Q136" s="27">
        <f>IFERROR(IF(A136="","",INDEX('Site Inventory'!$K$2:$K$101,MATCH(F136,'Site Inventory'!$A$2:$A$101,0))),"")</f>
        <v/>
      </c>
      <c r="R136" s="28" t="n"/>
      <c r="S136" s="27">
        <f>IFERROR(IF(A136="","",IF(R136="",Q136,R136)),"")</f>
        <v/>
      </c>
      <c r="T136" s="27">
        <f>IFERROR(IF(A136="","",J136*S136),"")</f>
        <v/>
      </c>
      <c r="U136" s="28" t="n"/>
      <c r="V136" s="27">
        <f>IFERROR(IF(A136="","",Dashboard!$K$4),"")</f>
        <v/>
      </c>
      <c r="W136" s="29">
        <f>IFERROR(IF(A136="","",Dashboard!$K$3),"")</f>
        <v/>
      </c>
      <c r="X136" s="27">
        <f>IFERROR(IF(A136="","",(T136+U136)*W136),"")</f>
        <v/>
      </c>
      <c r="Y136" s="27">
        <f>IFERROR(IF(A136="","",T136+U136+V136+X136),"")</f>
        <v/>
      </c>
      <c r="Z136" s="28" t="n"/>
      <c r="AA136" s="27">
        <f>IFERROR(IF(A136="","",Y136*Dashboard!$K$5),"")</f>
        <v/>
      </c>
      <c r="AB136" s="27">
        <f>IFERROR(IF(A136="","",MAX(0,Y136-Z136)),"")</f>
        <v/>
      </c>
      <c r="AC136" s="24" t="n"/>
      <c r="AD136" s="24" t="n"/>
      <c r="AE136" s="26" t="n"/>
      <c r="AF136" s="30" t="n"/>
      <c r="AG136" s="31">
        <f>IFERROR(IF(A136="","",IF(OR(B136="Canceled",B136="No Show"),"Inactive reservation",IF(F136="","Missing Site ID",IF(OR(H136="",I136=""),"Missing stay dates",IF(I136&lt;=H136,"Fix stay dates",IF(L136&lt;1,"Enter at least one adult",IF(COUNTIF('Site Inventory'!$A$2:$A$101,F136)=0,"Site not found",IF(INDEX('Site Inventory'!$E$2:$E$101,MATCH(F136,'Site Inventory'!$A$2:$A$101,0))&lt;&gt;"Yes","Site is inactive",IF(L136+M136&gt;INDEX('Site Inventory'!$F$2:$F$101,MATCH(F136,'Site Inventory'!$A$2:$A$101,0)),"Guest count exceeds site capacity",IF(AND(O136&gt;0,O136&gt;INDEX('Site Inventory'!$G$2:$G$101,MATCH(F136,'Site Inventory'!$A$2:$A$101,0))),"RV exceeds site length",IF(COUNTIFS($F$2:$F$151,F136,$H$2:$H$151,"&lt;"&amp;I136,$I$2:$I$151,"&gt;"&amp;H136,$A$2:$A$151,"&lt;&gt;"&amp;A136,$B$2:$B$151,"Booked")+COUNTIFS($F$2:$F$151,F136,$H$2:$H$151,"&lt;"&amp;I136,$I$2:$I$151,"&gt;"&amp;H136,$A$2:$A$151,"&lt;&gt;"&amp;A136,$B$2:$B$151,"Checked In")&gt;0,"Overlapping reservation",IF(AND(B136="Booked",Z136&lt;AA136),"Deposit below target",IF(AND(B136="Checked Out",AB136&gt;0),"Balance remains after checkout","OK"))))))))))))),"Review reservation")</f>
        <v/>
      </c>
    </row>
    <row r="137">
      <c r="A137" s="24" t="n"/>
      <c r="B137" s="24" t="n"/>
      <c r="C137" s="24" t="n"/>
      <c r="D137" s="24" t="n"/>
      <c r="E137" s="24" t="n"/>
      <c r="F137" s="24" t="n"/>
      <c r="G137" s="25">
        <f>IFERROR(IF(A137="","",INDEX('Site Inventory'!$C$2:$C$101,MATCH(F137,'Site Inventory'!$A$2:$A$101,0))),"")</f>
        <v/>
      </c>
      <c r="H137" s="26" t="n"/>
      <c r="I137" s="26" t="n"/>
      <c r="J137" s="25">
        <f>IFERROR(IF(A137="","",MAX(0,I137-H137)),"")</f>
        <v/>
      </c>
      <c r="K137" s="25">
        <f>IFERROR(IF(A137="","",IF(OR(B137="Canceled",B137="No Show"),B137,IF(I137&lt;TODAY(),"Past Stay",IF(I137=TODAY(),"Due Out Today",IF(AND(H137&lt;=TODAY(),I137&gt;TODAY()),"In House",IF(H137=TODAY(),"Due In Today","Upcoming")))))),"Check dates")</f>
        <v/>
      </c>
      <c r="L137" s="24" t="n"/>
      <c r="M137" s="24" t="n"/>
      <c r="N137" s="24" t="n"/>
      <c r="O137" s="24" t="n"/>
      <c r="P137" s="24" t="n"/>
      <c r="Q137" s="27">
        <f>IFERROR(IF(A137="","",INDEX('Site Inventory'!$K$2:$K$101,MATCH(F137,'Site Inventory'!$A$2:$A$101,0))),"")</f>
        <v/>
      </c>
      <c r="R137" s="28" t="n"/>
      <c r="S137" s="27">
        <f>IFERROR(IF(A137="","",IF(R137="",Q137,R137)),"")</f>
        <v/>
      </c>
      <c r="T137" s="27">
        <f>IFERROR(IF(A137="","",J137*S137),"")</f>
        <v/>
      </c>
      <c r="U137" s="28" t="n"/>
      <c r="V137" s="27">
        <f>IFERROR(IF(A137="","",Dashboard!$K$4),"")</f>
        <v/>
      </c>
      <c r="W137" s="29">
        <f>IFERROR(IF(A137="","",Dashboard!$K$3),"")</f>
        <v/>
      </c>
      <c r="X137" s="27">
        <f>IFERROR(IF(A137="","",(T137+U137)*W137),"")</f>
        <v/>
      </c>
      <c r="Y137" s="27">
        <f>IFERROR(IF(A137="","",T137+U137+V137+X137),"")</f>
        <v/>
      </c>
      <c r="Z137" s="28" t="n"/>
      <c r="AA137" s="27">
        <f>IFERROR(IF(A137="","",Y137*Dashboard!$K$5),"")</f>
        <v/>
      </c>
      <c r="AB137" s="27">
        <f>IFERROR(IF(A137="","",MAX(0,Y137-Z137)),"")</f>
        <v/>
      </c>
      <c r="AC137" s="24" t="n"/>
      <c r="AD137" s="24" t="n"/>
      <c r="AE137" s="26" t="n"/>
      <c r="AF137" s="30" t="n"/>
      <c r="AG137" s="31">
        <f>IFERROR(IF(A137="","",IF(OR(B137="Canceled",B137="No Show"),"Inactive reservation",IF(F137="","Missing Site ID",IF(OR(H137="",I137=""),"Missing stay dates",IF(I137&lt;=H137,"Fix stay dates",IF(L137&lt;1,"Enter at least one adult",IF(COUNTIF('Site Inventory'!$A$2:$A$101,F137)=0,"Site not found",IF(INDEX('Site Inventory'!$E$2:$E$101,MATCH(F137,'Site Inventory'!$A$2:$A$101,0))&lt;&gt;"Yes","Site is inactive",IF(L137+M137&gt;INDEX('Site Inventory'!$F$2:$F$101,MATCH(F137,'Site Inventory'!$A$2:$A$101,0)),"Guest count exceeds site capacity",IF(AND(O137&gt;0,O137&gt;INDEX('Site Inventory'!$G$2:$G$101,MATCH(F137,'Site Inventory'!$A$2:$A$101,0))),"RV exceeds site length",IF(COUNTIFS($F$2:$F$151,F137,$H$2:$H$151,"&lt;"&amp;I137,$I$2:$I$151,"&gt;"&amp;H137,$A$2:$A$151,"&lt;&gt;"&amp;A137,$B$2:$B$151,"Booked")+COUNTIFS($F$2:$F$151,F137,$H$2:$H$151,"&lt;"&amp;I137,$I$2:$I$151,"&gt;"&amp;H137,$A$2:$A$151,"&lt;&gt;"&amp;A137,$B$2:$B$151,"Checked In")&gt;0,"Overlapping reservation",IF(AND(B137="Booked",Z137&lt;AA137),"Deposit below target",IF(AND(B137="Checked Out",AB137&gt;0),"Balance remains after checkout","OK"))))))))))))),"Review reservation")</f>
        <v/>
      </c>
    </row>
    <row r="138">
      <c r="A138" s="24" t="n"/>
      <c r="B138" s="24" t="n"/>
      <c r="C138" s="24" t="n"/>
      <c r="D138" s="24" t="n"/>
      <c r="E138" s="24" t="n"/>
      <c r="F138" s="24" t="n"/>
      <c r="G138" s="25">
        <f>IFERROR(IF(A138="","",INDEX('Site Inventory'!$C$2:$C$101,MATCH(F138,'Site Inventory'!$A$2:$A$101,0))),"")</f>
        <v/>
      </c>
      <c r="H138" s="26" t="n"/>
      <c r="I138" s="26" t="n"/>
      <c r="J138" s="25">
        <f>IFERROR(IF(A138="","",MAX(0,I138-H138)),"")</f>
        <v/>
      </c>
      <c r="K138" s="25">
        <f>IFERROR(IF(A138="","",IF(OR(B138="Canceled",B138="No Show"),B138,IF(I138&lt;TODAY(),"Past Stay",IF(I138=TODAY(),"Due Out Today",IF(AND(H138&lt;=TODAY(),I138&gt;TODAY()),"In House",IF(H138=TODAY(),"Due In Today","Upcoming")))))),"Check dates")</f>
        <v/>
      </c>
      <c r="L138" s="24" t="n"/>
      <c r="M138" s="24" t="n"/>
      <c r="N138" s="24" t="n"/>
      <c r="O138" s="24" t="n"/>
      <c r="P138" s="24" t="n"/>
      <c r="Q138" s="27">
        <f>IFERROR(IF(A138="","",INDEX('Site Inventory'!$K$2:$K$101,MATCH(F138,'Site Inventory'!$A$2:$A$101,0))),"")</f>
        <v/>
      </c>
      <c r="R138" s="28" t="n"/>
      <c r="S138" s="27">
        <f>IFERROR(IF(A138="","",IF(R138="",Q138,R138)),"")</f>
        <v/>
      </c>
      <c r="T138" s="27">
        <f>IFERROR(IF(A138="","",J138*S138),"")</f>
        <v/>
      </c>
      <c r="U138" s="28" t="n"/>
      <c r="V138" s="27">
        <f>IFERROR(IF(A138="","",Dashboard!$K$4),"")</f>
        <v/>
      </c>
      <c r="W138" s="29">
        <f>IFERROR(IF(A138="","",Dashboard!$K$3),"")</f>
        <v/>
      </c>
      <c r="X138" s="27">
        <f>IFERROR(IF(A138="","",(T138+U138)*W138),"")</f>
        <v/>
      </c>
      <c r="Y138" s="27">
        <f>IFERROR(IF(A138="","",T138+U138+V138+X138),"")</f>
        <v/>
      </c>
      <c r="Z138" s="28" t="n"/>
      <c r="AA138" s="27">
        <f>IFERROR(IF(A138="","",Y138*Dashboard!$K$5),"")</f>
        <v/>
      </c>
      <c r="AB138" s="27">
        <f>IFERROR(IF(A138="","",MAX(0,Y138-Z138)),"")</f>
        <v/>
      </c>
      <c r="AC138" s="24" t="n"/>
      <c r="AD138" s="24" t="n"/>
      <c r="AE138" s="26" t="n"/>
      <c r="AF138" s="30" t="n"/>
      <c r="AG138" s="31">
        <f>IFERROR(IF(A138="","",IF(OR(B138="Canceled",B138="No Show"),"Inactive reservation",IF(F138="","Missing Site ID",IF(OR(H138="",I138=""),"Missing stay dates",IF(I138&lt;=H138,"Fix stay dates",IF(L138&lt;1,"Enter at least one adult",IF(COUNTIF('Site Inventory'!$A$2:$A$101,F138)=0,"Site not found",IF(INDEX('Site Inventory'!$E$2:$E$101,MATCH(F138,'Site Inventory'!$A$2:$A$101,0))&lt;&gt;"Yes","Site is inactive",IF(L138+M138&gt;INDEX('Site Inventory'!$F$2:$F$101,MATCH(F138,'Site Inventory'!$A$2:$A$101,0)),"Guest count exceeds site capacity",IF(AND(O138&gt;0,O138&gt;INDEX('Site Inventory'!$G$2:$G$101,MATCH(F138,'Site Inventory'!$A$2:$A$101,0))),"RV exceeds site length",IF(COUNTIFS($F$2:$F$151,F138,$H$2:$H$151,"&lt;"&amp;I138,$I$2:$I$151,"&gt;"&amp;H138,$A$2:$A$151,"&lt;&gt;"&amp;A138,$B$2:$B$151,"Booked")+COUNTIFS($F$2:$F$151,F138,$H$2:$H$151,"&lt;"&amp;I138,$I$2:$I$151,"&gt;"&amp;H138,$A$2:$A$151,"&lt;&gt;"&amp;A138,$B$2:$B$151,"Checked In")&gt;0,"Overlapping reservation",IF(AND(B138="Booked",Z138&lt;AA138),"Deposit below target",IF(AND(B138="Checked Out",AB138&gt;0),"Balance remains after checkout","OK"))))))))))))),"Review reservation")</f>
        <v/>
      </c>
    </row>
    <row r="139">
      <c r="A139" s="24" t="n"/>
      <c r="B139" s="24" t="n"/>
      <c r="C139" s="24" t="n"/>
      <c r="D139" s="24" t="n"/>
      <c r="E139" s="24" t="n"/>
      <c r="F139" s="24" t="n"/>
      <c r="G139" s="25">
        <f>IFERROR(IF(A139="","",INDEX('Site Inventory'!$C$2:$C$101,MATCH(F139,'Site Inventory'!$A$2:$A$101,0))),"")</f>
        <v/>
      </c>
      <c r="H139" s="26" t="n"/>
      <c r="I139" s="26" t="n"/>
      <c r="J139" s="25">
        <f>IFERROR(IF(A139="","",MAX(0,I139-H139)),"")</f>
        <v/>
      </c>
      <c r="K139" s="25">
        <f>IFERROR(IF(A139="","",IF(OR(B139="Canceled",B139="No Show"),B139,IF(I139&lt;TODAY(),"Past Stay",IF(I139=TODAY(),"Due Out Today",IF(AND(H139&lt;=TODAY(),I139&gt;TODAY()),"In House",IF(H139=TODAY(),"Due In Today","Upcoming")))))),"Check dates")</f>
        <v/>
      </c>
      <c r="L139" s="24" t="n"/>
      <c r="M139" s="24" t="n"/>
      <c r="N139" s="24" t="n"/>
      <c r="O139" s="24" t="n"/>
      <c r="P139" s="24" t="n"/>
      <c r="Q139" s="27">
        <f>IFERROR(IF(A139="","",INDEX('Site Inventory'!$K$2:$K$101,MATCH(F139,'Site Inventory'!$A$2:$A$101,0))),"")</f>
        <v/>
      </c>
      <c r="R139" s="28" t="n"/>
      <c r="S139" s="27">
        <f>IFERROR(IF(A139="","",IF(R139="",Q139,R139)),"")</f>
        <v/>
      </c>
      <c r="T139" s="27">
        <f>IFERROR(IF(A139="","",J139*S139),"")</f>
        <v/>
      </c>
      <c r="U139" s="28" t="n"/>
      <c r="V139" s="27">
        <f>IFERROR(IF(A139="","",Dashboard!$K$4),"")</f>
        <v/>
      </c>
      <c r="W139" s="29">
        <f>IFERROR(IF(A139="","",Dashboard!$K$3),"")</f>
        <v/>
      </c>
      <c r="X139" s="27">
        <f>IFERROR(IF(A139="","",(T139+U139)*W139),"")</f>
        <v/>
      </c>
      <c r="Y139" s="27">
        <f>IFERROR(IF(A139="","",T139+U139+V139+X139),"")</f>
        <v/>
      </c>
      <c r="Z139" s="28" t="n"/>
      <c r="AA139" s="27">
        <f>IFERROR(IF(A139="","",Y139*Dashboard!$K$5),"")</f>
        <v/>
      </c>
      <c r="AB139" s="27">
        <f>IFERROR(IF(A139="","",MAX(0,Y139-Z139)),"")</f>
        <v/>
      </c>
      <c r="AC139" s="24" t="n"/>
      <c r="AD139" s="24" t="n"/>
      <c r="AE139" s="26" t="n"/>
      <c r="AF139" s="30" t="n"/>
      <c r="AG139" s="31">
        <f>IFERROR(IF(A139="","",IF(OR(B139="Canceled",B139="No Show"),"Inactive reservation",IF(F139="","Missing Site ID",IF(OR(H139="",I139=""),"Missing stay dates",IF(I139&lt;=H139,"Fix stay dates",IF(L139&lt;1,"Enter at least one adult",IF(COUNTIF('Site Inventory'!$A$2:$A$101,F139)=0,"Site not found",IF(INDEX('Site Inventory'!$E$2:$E$101,MATCH(F139,'Site Inventory'!$A$2:$A$101,0))&lt;&gt;"Yes","Site is inactive",IF(L139+M139&gt;INDEX('Site Inventory'!$F$2:$F$101,MATCH(F139,'Site Inventory'!$A$2:$A$101,0)),"Guest count exceeds site capacity",IF(AND(O139&gt;0,O139&gt;INDEX('Site Inventory'!$G$2:$G$101,MATCH(F139,'Site Inventory'!$A$2:$A$101,0))),"RV exceeds site length",IF(COUNTIFS($F$2:$F$151,F139,$H$2:$H$151,"&lt;"&amp;I139,$I$2:$I$151,"&gt;"&amp;H139,$A$2:$A$151,"&lt;&gt;"&amp;A139,$B$2:$B$151,"Booked")+COUNTIFS($F$2:$F$151,F139,$H$2:$H$151,"&lt;"&amp;I139,$I$2:$I$151,"&gt;"&amp;H139,$A$2:$A$151,"&lt;&gt;"&amp;A139,$B$2:$B$151,"Checked In")&gt;0,"Overlapping reservation",IF(AND(B139="Booked",Z139&lt;AA139),"Deposit below target",IF(AND(B139="Checked Out",AB139&gt;0),"Balance remains after checkout","OK"))))))))))))),"Review reservation")</f>
        <v/>
      </c>
    </row>
    <row r="140">
      <c r="A140" s="24" t="n"/>
      <c r="B140" s="24" t="n"/>
      <c r="C140" s="24" t="n"/>
      <c r="D140" s="24" t="n"/>
      <c r="E140" s="24" t="n"/>
      <c r="F140" s="24" t="n"/>
      <c r="G140" s="25">
        <f>IFERROR(IF(A140="","",INDEX('Site Inventory'!$C$2:$C$101,MATCH(F140,'Site Inventory'!$A$2:$A$101,0))),"")</f>
        <v/>
      </c>
      <c r="H140" s="26" t="n"/>
      <c r="I140" s="26" t="n"/>
      <c r="J140" s="25">
        <f>IFERROR(IF(A140="","",MAX(0,I140-H140)),"")</f>
        <v/>
      </c>
      <c r="K140" s="25">
        <f>IFERROR(IF(A140="","",IF(OR(B140="Canceled",B140="No Show"),B140,IF(I140&lt;TODAY(),"Past Stay",IF(I140=TODAY(),"Due Out Today",IF(AND(H140&lt;=TODAY(),I140&gt;TODAY()),"In House",IF(H140=TODAY(),"Due In Today","Upcoming")))))),"Check dates")</f>
        <v/>
      </c>
      <c r="L140" s="24" t="n"/>
      <c r="M140" s="24" t="n"/>
      <c r="N140" s="24" t="n"/>
      <c r="O140" s="24" t="n"/>
      <c r="P140" s="24" t="n"/>
      <c r="Q140" s="27">
        <f>IFERROR(IF(A140="","",INDEX('Site Inventory'!$K$2:$K$101,MATCH(F140,'Site Inventory'!$A$2:$A$101,0))),"")</f>
        <v/>
      </c>
      <c r="R140" s="28" t="n"/>
      <c r="S140" s="27">
        <f>IFERROR(IF(A140="","",IF(R140="",Q140,R140)),"")</f>
        <v/>
      </c>
      <c r="T140" s="27">
        <f>IFERROR(IF(A140="","",J140*S140),"")</f>
        <v/>
      </c>
      <c r="U140" s="28" t="n"/>
      <c r="V140" s="27">
        <f>IFERROR(IF(A140="","",Dashboard!$K$4),"")</f>
        <v/>
      </c>
      <c r="W140" s="29">
        <f>IFERROR(IF(A140="","",Dashboard!$K$3),"")</f>
        <v/>
      </c>
      <c r="X140" s="27">
        <f>IFERROR(IF(A140="","",(T140+U140)*W140),"")</f>
        <v/>
      </c>
      <c r="Y140" s="27">
        <f>IFERROR(IF(A140="","",T140+U140+V140+X140),"")</f>
        <v/>
      </c>
      <c r="Z140" s="28" t="n"/>
      <c r="AA140" s="27">
        <f>IFERROR(IF(A140="","",Y140*Dashboard!$K$5),"")</f>
        <v/>
      </c>
      <c r="AB140" s="27">
        <f>IFERROR(IF(A140="","",MAX(0,Y140-Z140)),"")</f>
        <v/>
      </c>
      <c r="AC140" s="24" t="n"/>
      <c r="AD140" s="24" t="n"/>
      <c r="AE140" s="26" t="n"/>
      <c r="AF140" s="30" t="n"/>
      <c r="AG140" s="31">
        <f>IFERROR(IF(A140="","",IF(OR(B140="Canceled",B140="No Show"),"Inactive reservation",IF(F140="","Missing Site ID",IF(OR(H140="",I140=""),"Missing stay dates",IF(I140&lt;=H140,"Fix stay dates",IF(L140&lt;1,"Enter at least one adult",IF(COUNTIF('Site Inventory'!$A$2:$A$101,F140)=0,"Site not found",IF(INDEX('Site Inventory'!$E$2:$E$101,MATCH(F140,'Site Inventory'!$A$2:$A$101,0))&lt;&gt;"Yes","Site is inactive",IF(L140+M140&gt;INDEX('Site Inventory'!$F$2:$F$101,MATCH(F140,'Site Inventory'!$A$2:$A$101,0)),"Guest count exceeds site capacity",IF(AND(O140&gt;0,O140&gt;INDEX('Site Inventory'!$G$2:$G$101,MATCH(F140,'Site Inventory'!$A$2:$A$101,0))),"RV exceeds site length",IF(COUNTIFS($F$2:$F$151,F140,$H$2:$H$151,"&lt;"&amp;I140,$I$2:$I$151,"&gt;"&amp;H140,$A$2:$A$151,"&lt;&gt;"&amp;A140,$B$2:$B$151,"Booked")+COUNTIFS($F$2:$F$151,F140,$H$2:$H$151,"&lt;"&amp;I140,$I$2:$I$151,"&gt;"&amp;H140,$A$2:$A$151,"&lt;&gt;"&amp;A140,$B$2:$B$151,"Checked In")&gt;0,"Overlapping reservation",IF(AND(B140="Booked",Z140&lt;AA140),"Deposit below target",IF(AND(B140="Checked Out",AB140&gt;0),"Balance remains after checkout","OK"))))))))))))),"Review reservation")</f>
        <v/>
      </c>
    </row>
    <row r="141">
      <c r="A141" s="24" t="n"/>
      <c r="B141" s="24" t="n"/>
      <c r="C141" s="24" t="n"/>
      <c r="D141" s="24" t="n"/>
      <c r="E141" s="24" t="n"/>
      <c r="F141" s="24" t="n"/>
      <c r="G141" s="25">
        <f>IFERROR(IF(A141="","",INDEX('Site Inventory'!$C$2:$C$101,MATCH(F141,'Site Inventory'!$A$2:$A$101,0))),"")</f>
        <v/>
      </c>
      <c r="H141" s="26" t="n"/>
      <c r="I141" s="26" t="n"/>
      <c r="J141" s="25">
        <f>IFERROR(IF(A141="","",MAX(0,I141-H141)),"")</f>
        <v/>
      </c>
      <c r="K141" s="25">
        <f>IFERROR(IF(A141="","",IF(OR(B141="Canceled",B141="No Show"),B141,IF(I141&lt;TODAY(),"Past Stay",IF(I141=TODAY(),"Due Out Today",IF(AND(H141&lt;=TODAY(),I141&gt;TODAY()),"In House",IF(H141=TODAY(),"Due In Today","Upcoming")))))),"Check dates")</f>
        <v/>
      </c>
      <c r="L141" s="24" t="n"/>
      <c r="M141" s="24" t="n"/>
      <c r="N141" s="24" t="n"/>
      <c r="O141" s="24" t="n"/>
      <c r="P141" s="24" t="n"/>
      <c r="Q141" s="27">
        <f>IFERROR(IF(A141="","",INDEX('Site Inventory'!$K$2:$K$101,MATCH(F141,'Site Inventory'!$A$2:$A$101,0))),"")</f>
        <v/>
      </c>
      <c r="R141" s="28" t="n"/>
      <c r="S141" s="27">
        <f>IFERROR(IF(A141="","",IF(R141="",Q141,R141)),"")</f>
        <v/>
      </c>
      <c r="T141" s="27">
        <f>IFERROR(IF(A141="","",J141*S141),"")</f>
        <v/>
      </c>
      <c r="U141" s="28" t="n"/>
      <c r="V141" s="27">
        <f>IFERROR(IF(A141="","",Dashboard!$K$4),"")</f>
        <v/>
      </c>
      <c r="W141" s="29">
        <f>IFERROR(IF(A141="","",Dashboard!$K$3),"")</f>
        <v/>
      </c>
      <c r="X141" s="27">
        <f>IFERROR(IF(A141="","",(T141+U141)*W141),"")</f>
        <v/>
      </c>
      <c r="Y141" s="27">
        <f>IFERROR(IF(A141="","",T141+U141+V141+X141),"")</f>
        <v/>
      </c>
      <c r="Z141" s="28" t="n"/>
      <c r="AA141" s="27">
        <f>IFERROR(IF(A141="","",Y141*Dashboard!$K$5),"")</f>
        <v/>
      </c>
      <c r="AB141" s="27">
        <f>IFERROR(IF(A141="","",MAX(0,Y141-Z141)),"")</f>
        <v/>
      </c>
      <c r="AC141" s="24" t="n"/>
      <c r="AD141" s="24" t="n"/>
      <c r="AE141" s="26" t="n"/>
      <c r="AF141" s="30" t="n"/>
      <c r="AG141" s="31">
        <f>IFERROR(IF(A141="","",IF(OR(B141="Canceled",B141="No Show"),"Inactive reservation",IF(F141="","Missing Site ID",IF(OR(H141="",I141=""),"Missing stay dates",IF(I141&lt;=H141,"Fix stay dates",IF(L141&lt;1,"Enter at least one adult",IF(COUNTIF('Site Inventory'!$A$2:$A$101,F141)=0,"Site not found",IF(INDEX('Site Inventory'!$E$2:$E$101,MATCH(F141,'Site Inventory'!$A$2:$A$101,0))&lt;&gt;"Yes","Site is inactive",IF(L141+M141&gt;INDEX('Site Inventory'!$F$2:$F$101,MATCH(F141,'Site Inventory'!$A$2:$A$101,0)),"Guest count exceeds site capacity",IF(AND(O141&gt;0,O141&gt;INDEX('Site Inventory'!$G$2:$G$101,MATCH(F141,'Site Inventory'!$A$2:$A$101,0))),"RV exceeds site length",IF(COUNTIFS($F$2:$F$151,F141,$H$2:$H$151,"&lt;"&amp;I141,$I$2:$I$151,"&gt;"&amp;H141,$A$2:$A$151,"&lt;&gt;"&amp;A141,$B$2:$B$151,"Booked")+COUNTIFS($F$2:$F$151,F141,$H$2:$H$151,"&lt;"&amp;I141,$I$2:$I$151,"&gt;"&amp;H141,$A$2:$A$151,"&lt;&gt;"&amp;A141,$B$2:$B$151,"Checked In")&gt;0,"Overlapping reservation",IF(AND(B141="Booked",Z141&lt;AA141),"Deposit below target",IF(AND(B141="Checked Out",AB141&gt;0),"Balance remains after checkout","OK"))))))))))))),"Review reservation")</f>
        <v/>
      </c>
    </row>
    <row r="142">
      <c r="A142" s="24" t="n"/>
      <c r="B142" s="24" t="n"/>
      <c r="C142" s="24" t="n"/>
      <c r="D142" s="24" t="n"/>
      <c r="E142" s="24" t="n"/>
      <c r="F142" s="24" t="n"/>
      <c r="G142" s="25">
        <f>IFERROR(IF(A142="","",INDEX('Site Inventory'!$C$2:$C$101,MATCH(F142,'Site Inventory'!$A$2:$A$101,0))),"")</f>
        <v/>
      </c>
      <c r="H142" s="26" t="n"/>
      <c r="I142" s="26" t="n"/>
      <c r="J142" s="25">
        <f>IFERROR(IF(A142="","",MAX(0,I142-H142)),"")</f>
        <v/>
      </c>
      <c r="K142" s="25">
        <f>IFERROR(IF(A142="","",IF(OR(B142="Canceled",B142="No Show"),B142,IF(I142&lt;TODAY(),"Past Stay",IF(I142=TODAY(),"Due Out Today",IF(AND(H142&lt;=TODAY(),I142&gt;TODAY()),"In House",IF(H142=TODAY(),"Due In Today","Upcoming")))))),"Check dates")</f>
        <v/>
      </c>
      <c r="L142" s="24" t="n"/>
      <c r="M142" s="24" t="n"/>
      <c r="N142" s="24" t="n"/>
      <c r="O142" s="24" t="n"/>
      <c r="P142" s="24" t="n"/>
      <c r="Q142" s="27">
        <f>IFERROR(IF(A142="","",INDEX('Site Inventory'!$K$2:$K$101,MATCH(F142,'Site Inventory'!$A$2:$A$101,0))),"")</f>
        <v/>
      </c>
      <c r="R142" s="28" t="n"/>
      <c r="S142" s="27">
        <f>IFERROR(IF(A142="","",IF(R142="",Q142,R142)),"")</f>
        <v/>
      </c>
      <c r="T142" s="27">
        <f>IFERROR(IF(A142="","",J142*S142),"")</f>
        <v/>
      </c>
      <c r="U142" s="28" t="n"/>
      <c r="V142" s="27">
        <f>IFERROR(IF(A142="","",Dashboard!$K$4),"")</f>
        <v/>
      </c>
      <c r="W142" s="29">
        <f>IFERROR(IF(A142="","",Dashboard!$K$3),"")</f>
        <v/>
      </c>
      <c r="X142" s="27">
        <f>IFERROR(IF(A142="","",(T142+U142)*W142),"")</f>
        <v/>
      </c>
      <c r="Y142" s="27">
        <f>IFERROR(IF(A142="","",T142+U142+V142+X142),"")</f>
        <v/>
      </c>
      <c r="Z142" s="28" t="n"/>
      <c r="AA142" s="27">
        <f>IFERROR(IF(A142="","",Y142*Dashboard!$K$5),"")</f>
        <v/>
      </c>
      <c r="AB142" s="27">
        <f>IFERROR(IF(A142="","",MAX(0,Y142-Z142)),"")</f>
        <v/>
      </c>
      <c r="AC142" s="24" t="n"/>
      <c r="AD142" s="24" t="n"/>
      <c r="AE142" s="26" t="n"/>
      <c r="AF142" s="30" t="n"/>
      <c r="AG142" s="31">
        <f>IFERROR(IF(A142="","",IF(OR(B142="Canceled",B142="No Show"),"Inactive reservation",IF(F142="","Missing Site ID",IF(OR(H142="",I142=""),"Missing stay dates",IF(I142&lt;=H142,"Fix stay dates",IF(L142&lt;1,"Enter at least one adult",IF(COUNTIF('Site Inventory'!$A$2:$A$101,F142)=0,"Site not found",IF(INDEX('Site Inventory'!$E$2:$E$101,MATCH(F142,'Site Inventory'!$A$2:$A$101,0))&lt;&gt;"Yes","Site is inactive",IF(L142+M142&gt;INDEX('Site Inventory'!$F$2:$F$101,MATCH(F142,'Site Inventory'!$A$2:$A$101,0)),"Guest count exceeds site capacity",IF(AND(O142&gt;0,O142&gt;INDEX('Site Inventory'!$G$2:$G$101,MATCH(F142,'Site Inventory'!$A$2:$A$101,0))),"RV exceeds site length",IF(COUNTIFS($F$2:$F$151,F142,$H$2:$H$151,"&lt;"&amp;I142,$I$2:$I$151,"&gt;"&amp;H142,$A$2:$A$151,"&lt;&gt;"&amp;A142,$B$2:$B$151,"Booked")+COUNTIFS($F$2:$F$151,F142,$H$2:$H$151,"&lt;"&amp;I142,$I$2:$I$151,"&gt;"&amp;H142,$A$2:$A$151,"&lt;&gt;"&amp;A142,$B$2:$B$151,"Checked In")&gt;0,"Overlapping reservation",IF(AND(B142="Booked",Z142&lt;AA142),"Deposit below target",IF(AND(B142="Checked Out",AB142&gt;0),"Balance remains after checkout","OK"))))))))))))),"Review reservation")</f>
        <v/>
      </c>
    </row>
    <row r="143">
      <c r="A143" s="24" t="n"/>
      <c r="B143" s="24" t="n"/>
      <c r="C143" s="24" t="n"/>
      <c r="D143" s="24" t="n"/>
      <c r="E143" s="24" t="n"/>
      <c r="F143" s="24" t="n"/>
      <c r="G143" s="25">
        <f>IFERROR(IF(A143="","",INDEX('Site Inventory'!$C$2:$C$101,MATCH(F143,'Site Inventory'!$A$2:$A$101,0))),"")</f>
        <v/>
      </c>
      <c r="H143" s="26" t="n"/>
      <c r="I143" s="26" t="n"/>
      <c r="J143" s="25">
        <f>IFERROR(IF(A143="","",MAX(0,I143-H143)),"")</f>
        <v/>
      </c>
      <c r="K143" s="25">
        <f>IFERROR(IF(A143="","",IF(OR(B143="Canceled",B143="No Show"),B143,IF(I143&lt;TODAY(),"Past Stay",IF(I143=TODAY(),"Due Out Today",IF(AND(H143&lt;=TODAY(),I143&gt;TODAY()),"In House",IF(H143=TODAY(),"Due In Today","Upcoming")))))),"Check dates")</f>
        <v/>
      </c>
      <c r="L143" s="24" t="n"/>
      <c r="M143" s="24" t="n"/>
      <c r="N143" s="24" t="n"/>
      <c r="O143" s="24" t="n"/>
      <c r="P143" s="24" t="n"/>
      <c r="Q143" s="27">
        <f>IFERROR(IF(A143="","",INDEX('Site Inventory'!$K$2:$K$101,MATCH(F143,'Site Inventory'!$A$2:$A$101,0))),"")</f>
        <v/>
      </c>
      <c r="R143" s="28" t="n"/>
      <c r="S143" s="27">
        <f>IFERROR(IF(A143="","",IF(R143="",Q143,R143)),"")</f>
        <v/>
      </c>
      <c r="T143" s="27">
        <f>IFERROR(IF(A143="","",J143*S143),"")</f>
        <v/>
      </c>
      <c r="U143" s="28" t="n"/>
      <c r="V143" s="27">
        <f>IFERROR(IF(A143="","",Dashboard!$K$4),"")</f>
        <v/>
      </c>
      <c r="W143" s="29">
        <f>IFERROR(IF(A143="","",Dashboard!$K$3),"")</f>
        <v/>
      </c>
      <c r="X143" s="27">
        <f>IFERROR(IF(A143="","",(T143+U143)*W143),"")</f>
        <v/>
      </c>
      <c r="Y143" s="27">
        <f>IFERROR(IF(A143="","",T143+U143+V143+X143),"")</f>
        <v/>
      </c>
      <c r="Z143" s="28" t="n"/>
      <c r="AA143" s="27">
        <f>IFERROR(IF(A143="","",Y143*Dashboard!$K$5),"")</f>
        <v/>
      </c>
      <c r="AB143" s="27">
        <f>IFERROR(IF(A143="","",MAX(0,Y143-Z143)),"")</f>
        <v/>
      </c>
      <c r="AC143" s="24" t="n"/>
      <c r="AD143" s="24" t="n"/>
      <c r="AE143" s="26" t="n"/>
      <c r="AF143" s="30" t="n"/>
      <c r="AG143" s="31">
        <f>IFERROR(IF(A143="","",IF(OR(B143="Canceled",B143="No Show"),"Inactive reservation",IF(F143="","Missing Site ID",IF(OR(H143="",I143=""),"Missing stay dates",IF(I143&lt;=H143,"Fix stay dates",IF(L143&lt;1,"Enter at least one adult",IF(COUNTIF('Site Inventory'!$A$2:$A$101,F143)=0,"Site not found",IF(INDEX('Site Inventory'!$E$2:$E$101,MATCH(F143,'Site Inventory'!$A$2:$A$101,0))&lt;&gt;"Yes","Site is inactive",IF(L143+M143&gt;INDEX('Site Inventory'!$F$2:$F$101,MATCH(F143,'Site Inventory'!$A$2:$A$101,0)),"Guest count exceeds site capacity",IF(AND(O143&gt;0,O143&gt;INDEX('Site Inventory'!$G$2:$G$101,MATCH(F143,'Site Inventory'!$A$2:$A$101,0))),"RV exceeds site length",IF(COUNTIFS($F$2:$F$151,F143,$H$2:$H$151,"&lt;"&amp;I143,$I$2:$I$151,"&gt;"&amp;H143,$A$2:$A$151,"&lt;&gt;"&amp;A143,$B$2:$B$151,"Booked")+COUNTIFS($F$2:$F$151,F143,$H$2:$H$151,"&lt;"&amp;I143,$I$2:$I$151,"&gt;"&amp;H143,$A$2:$A$151,"&lt;&gt;"&amp;A143,$B$2:$B$151,"Checked In")&gt;0,"Overlapping reservation",IF(AND(B143="Booked",Z143&lt;AA143),"Deposit below target",IF(AND(B143="Checked Out",AB143&gt;0),"Balance remains after checkout","OK"))))))))))))),"Review reservation")</f>
        <v/>
      </c>
    </row>
    <row r="144">
      <c r="A144" s="24" t="n"/>
      <c r="B144" s="24" t="n"/>
      <c r="C144" s="24" t="n"/>
      <c r="D144" s="24" t="n"/>
      <c r="E144" s="24" t="n"/>
      <c r="F144" s="24" t="n"/>
      <c r="G144" s="25">
        <f>IFERROR(IF(A144="","",INDEX('Site Inventory'!$C$2:$C$101,MATCH(F144,'Site Inventory'!$A$2:$A$101,0))),"")</f>
        <v/>
      </c>
      <c r="H144" s="26" t="n"/>
      <c r="I144" s="26" t="n"/>
      <c r="J144" s="25">
        <f>IFERROR(IF(A144="","",MAX(0,I144-H144)),"")</f>
        <v/>
      </c>
      <c r="K144" s="25">
        <f>IFERROR(IF(A144="","",IF(OR(B144="Canceled",B144="No Show"),B144,IF(I144&lt;TODAY(),"Past Stay",IF(I144=TODAY(),"Due Out Today",IF(AND(H144&lt;=TODAY(),I144&gt;TODAY()),"In House",IF(H144=TODAY(),"Due In Today","Upcoming")))))),"Check dates")</f>
        <v/>
      </c>
      <c r="L144" s="24" t="n"/>
      <c r="M144" s="24" t="n"/>
      <c r="N144" s="24" t="n"/>
      <c r="O144" s="24" t="n"/>
      <c r="P144" s="24" t="n"/>
      <c r="Q144" s="27">
        <f>IFERROR(IF(A144="","",INDEX('Site Inventory'!$K$2:$K$101,MATCH(F144,'Site Inventory'!$A$2:$A$101,0))),"")</f>
        <v/>
      </c>
      <c r="R144" s="28" t="n"/>
      <c r="S144" s="27">
        <f>IFERROR(IF(A144="","",IF(R144="",Q144,R144)),"")</f>
        <v/>
      </c>
      <c r="T144" s="27">
        <f>IFERROR(IF(A144="","",J144*S144),"")</f>
        <v/>
      </c>
      <c r="U144" s="28" t="n"/>
      <c r="V144" s="27">
        <f>IFERROR(IF(A144="","",Dashboard!$K$4),"")</f>
        <v/>
      </c>
      <c r="W144" s="29">
        <f>IFERROR(IF(A144="","",Dashboard!$K$3),"")</f>
        <v/>
      </c>
      <c r="X144" s="27">
        <f>IFERROR(IF(A144="","",(T144+U144)*W144),"")</f>
        <v/>
      </c>
      <c r="Y144" s="27">
        <f>IFERROR(IF(A144="","",T144+U144+V144+X144),"")</f>
        <v/>
      </c>
      <c r="Z144" s="28" t="n"/>
      <c r="AA144" s="27">
        <f>IFERROR(IF(A144="","",Y144*Dashboard!$K$5),"")</f>
        <v/>
      </c>
      <c r="AB144" s="27">
        <f>IFERROR(IF(A144="","",MAX(0,Y144-Z144)),"")</f>
        <v/>
      </c>
      <c r="AC144" s="24" t="n"/>
      <c r="AD144" s="24" t="n"/>
      <c r="AE144" s="26" t="n"/>
      <c r="AF144" s="30" t="n"/>
      <c r="AG144" s="31">
        <f>IFERROR(IF(A144="","",IF(OR(B144="Canceled",B144="No Show"),"Inactive reservation",IF(F144="","Missing Site ID",IF(OR(H144="",I144=""),"Missing stay dates",IF(I144&lt;=H144,"Fix stay dates",IF(L144&lt;1,"Enter at least one adult",IF(COUNTIF('Site Inventory'!$A$2:$A$101,F144)=0,"Site not found",IF(INDEX('Site Inventory'!$E$2:$E$101,MATCH(F144,'Site Inventory'!$A$2:$A$101,0))&lt;&gt;"Yes","Site is inactive",IF(L144+M144&gt;INDEX('Site Inventory'!$F$2:$F$101,MATCH(F144,'Site Inventory'!$A$2:$A$101,0)),"Guest count exceeds site capacity",IF(AND(O144&gt;0,O144&gt;INDEX('Site Inventory'!$G$2:$G$101,MATCH(F144,'Site Inventory'!$A$2:$A$101,0))),"RV exceeds site length",IF(COUNTIFS($F$2:$F$151,F144,$H$2:$H$151,"&lt;"&amp;I144,$I$2:$I$151,"&gt;"&amp;H144,$A$2:$A$151,"&lt;&gt;"&amp;A144,$B$2:$B$151,"Booked")+COUNTIFS($F$2:$F$151,F144,$H$2:$H$151,"&lt;"&amp;I144,$I$2:$I$151,"&gt;"&amp;H144,$A$2:$A$151,"&lt;&gt;"&amp;A144,$B$2:$B$151,"Checked In")&gt;0,"Overlapping reservation",IF(AND(B144="Booked",Z144&lt;AA144),"Deposit below target",IF(AND(B144="Checked Out",AB144&gt;0),"Balance remains after checkout","OK"))))))))))))),"Review reservation")</f>
        <v/>
      </c>
    </row>
    <row r="145">
      <c r="A145" s="24" t="n"/>
      <c r="B145" s="24" t="n"/>
      <c r="C145" s="24" t="n"/>
      <c r="D145" s="24" t="n"/>
      <c r="E145" s="24" t="n"/>
      <c r="F145" s="24" t="n"/>
      <c r="G145" s="25">
        <f>IFERROR(IF(A145="","",INDEX('Site Inventory'!$C$2:$C$101,MATCH(F145,'Site Inventory'!$A$2:$A$101,0))),"")</f>
        <v/>
      </c>
      <c r="H145" s="26" t="n"/>
      <c r="I145" s="26" t="n"/>
      <c r="J145" s="25">
        <f>IFERROR(IF(A145="","",MAX(0,I145-H145)),"")</f>
        <v/>
      </c>
      <c r="K145" s="25">
        <f>IFERROR(IF(A145="","",IF(OR(B145="Canceled",B145="No Show"),B145,IF(I145&lt;TODAY(),"Past Stay",IF(I145=TODAY(),"Due Out Today",IF(AND(H145&lt;=TODAY(),I145&gt;TODAY()),"In House",IF(H145=TODAY(),"Due In Today","Upcoming")))))),"Check dates")</f>
        <v/>
      </c>
      <c r="L145" s="24" t="n"/>
      <c r="M145" s="24" t="n"/>
      <c r="N145" s="24" t="n"/>
      <c r="O145" s="24" t="n"/>
      <c r="P145" s="24" t="n"/>
      <c r="Q145" s="27">
        <f>IFERROR(IF(A145="","",INDEX('Site Inventory'!$K$2:$K$101,MATCH(F145,'Site Inventory'!$A$2:$A$101,0))),"")</f>
        <v/>
      </c>
      <c r="R145" s="28" t="n"/>
      <c r="S145" s="27">
        <f>IFERROR(IF(A145="","",IF(R145="",Q145,R145)),"")</f>
        <v/>
      </c>
      <c r="T145" s="27">
        <f>IFERROR(IF(A145="","",J145*S145),"")</f>
        <v/>
      </c>
      <c r="U145" s="28" t="n"/>
      <c r="V145" s="27">
        <f>IFERROR(IF(A145="","",Dashboard!$K$4),"")</f>
        <v/>
      </c>
      <c r="W145" s="29">
        <f>IFERROR(IF(A145="","",Dashboard!$K$3),"")</f>
        <v/>
      </c>
      <c r="X145" s="27">
        <f>IFERROR(IF(A145="","",(T145+U145)*W145),"")</f>
        <v/>
      </c>
      <c r="Y145" s="27">
        <f>IFERROR(IF(A145="","",T145+U145+V145+X145),"")</f>
        <v/>
      </c>
      <c r="Z145" s="28" t="n"/>
      <c r="AA145" s="27">
        <f>IFERROR(IF(A145="","",Y145*Dashboard!$K$5),"")</f>
        <v/>
      </c>
      <c r="AB145" s="27">
        <f>IFERROR(IF(A145="","",MAX(0,Y145-Z145)),"")</f>
        <v/>
      </c>
      <c r="AC145" s="24" t="n"/>
      <c r="AD145" s="24" t="n"/>
      <c r="AE145" s="26" t="n"/>
      <c r="AF145" s="30" t="n"/>
      <c r="AG145" s="31">
        <f>IFERROR(IF(A145="","",IF(OR(B145="Canceled",B145="No Show"),"Inactive reservation",IF(F145="","Missing Site ID",IF(OR(H145="",I145=""),"Missing stay dates",IF(I145&lt;=H145,"Fix stay dates",IF(L145&lt;1,"Enter at least one adult",IF(COUNTIF('Site Inventory'!$A$2:$A$101,F145)=0,"Site not found",IF(INDEX('Site Inventory'!$E$2:$E$101,MATCH(F145,'Site Inventory'!$A$2:$A$101,0))&lt;&gt;"Yes","Site is inactive",IF(L145+M145&gt;INDEX('Site Inventory'!$F$2:$F$101,MATCH(F145,'Site Inventory'!$A$2:$A$101,0)),"Guest count exceeds site capacity",IF(AND(O145&gt;0,O145&gt;INDEX('Site Inventory'!$G$2:$G$101,MATCH(F145,'Site Inventory'!$A$2:$A$101,0))),"RV exceeds site length",IF(COUNTIFS($F$2:$F$151,F145,$H$2:$H$151,"&lt;"&amp;I145,$I$2:$I$151,"&gt;"&amp;H145,$A$2:$A$151,"&lt;&gt;"&amp;A145,$B$2:$B$151,"Booked")+COUNTIFS($F$2:$F$151,F145,$H$2:$H$151,"&lt;"&amp;I145,$I$2:$I$151,"&gt;"&amp;H145,$A$2:$A$151,"&lt;&gt;"&amp;A145,$B$2:$B$151,"Checked In")&gt;0,"Overlapping reservation",IF(AND(B145="Booked",Z145&lt;AA145),"Deposit below target",IF(AND(B145="Checked Out",AB145&gt;0),"Balance remains after checkout","OK"))))))))))))),"Review reservation")</f>
        <v/>
      </c>
    </row>
    <row r="146">
      <c r="A146" s="24" t="n"/>
      <c r="B146" s="24" t="n"/>
      <c r="C146" s="24" t="n"/>
      <c r="D146" s="24" t="n"/>
      <c r="E146" s="24" t="n"/>
      <c r="F146" s="24" t="n"/>
      <c r="G146" s="25">
        <f>IFERROR(IF(A146="","",INDEX('Site Inventory'!$C$2:$C$101,MATCH(F146,'Site Inventory'!$A$2:$A$101,0))),"")</f>
        <v/>
      </c>
      <c r="H146" s="26" t="n"/>
      <c r="I146" s="26" t="n"/>
      <c r="J146" s="25">
        <f>IFERROR(IF(A146="","",MAX(0,I146-H146)),"")</f>
        <v/>
      </c>
      <c r="K146" s="25">
        <f>IFERROR(IF(A146="","",IF(OR(B146="Canceled",B146="No Show"),B146,IF(I146&lt;TODAY(),"Past Stay",IF(I146=TODAY(),"Due Out Today",IF(AND(H146&lt;=TODAY(),I146&gt;TODAY()),"In House",IF(H146=TODAY(),"Due In Today","Upcoming")))))),"Check dates")</f>
        <v/>
      </c>
      <c r="L146" s="24" t="n"/>
      <c r="M146" s="24" t="n"/>
      <c r="N146" s="24" t="n"/>
      <c r="O146" s="24" t="n"/>
      <c r="P146" s="24" t="n"/>
      <c r="Q146" s="27">
        <f>IFERROR(IF(A146="","",INDEX('Site Inventory'!$K$2:$K$101,MATCH(F146,'Site Inventory'!$A$2:$A$101,0))),"")</f>
        <v/>
      </c>
      <c r="R146" s="28" t="n"/>
      <c r="S146" s="27">
        <f>IFERROR(IF(A146="","",IF(R146="",Q146,R146)),"")</f>
        <v/>
      </c>
      <c r="T146" s="27">
        <f>IFERROR(IF(A146="","",J146*S146),"")</f>
        <v/>
      </c>
      <c r="U146" s="28" t="n"/>
      <c r="V146" s="27">
        <f>IFERROR(IF(A146="","",Dashboard!$K$4),"")</f>
        <v/>
      </c>
      <c r="W146" s="29">
        <f>IFERROR(IF(A146="","",Dashboard!$K$3),"")</f>
        <v/>
      </c>
      <c r="X146" s="27">
        <f>IFERROR(IF(A146="","",(T146+U146)*W146),"")</f>
        <v/>
      </c>
      <c r="Y146" s="27">
        <f>IFERROR(IF(A146="","",T146+U146+V146+X146),"")</f>
        <v/>
      </c>
      <c r="Z146" s="28" t="n"/>
      <c r="AA146" s="27">
        <f>IFERROR(IF(A146="","",Y146*Dashboard!$K$5),"")</f>
        <v/>
      </c>
      <c r="AB146" s="27">
        <f>IFERROR(IF(A146="","",MAX(0,Y146-Z146)),"")</f>
        <v/>
      </c>
      <c r="AC146" s="24" t="n"/>
      <c r="AD146" s="24" t="n"/>
      <c r="AE146" s="26" t="n"/>
      <c r="AF146" s="30" t="n"/>
      <c r="AG146" s="31">
        <f>IFERROR(IF(A146="","",IF(OR(B146="Canceled",B146="No Show"),"Inactive reservation",IF(F146="","Missing Site ID",IF(OR(H146="",I146=""),"Missing stay dates",IF(I146&lt;=H146,"Fix stay dates",IF(L146&lt;1,"Enter at least one adult",IF(COUNTIF('Site Inventory'!$A$2:$A$101,F146)=0,"Site not found",IF(INDEX('Site Inventory'!$E$2:$E$101,MATCH(F146,'Site Inventory'!$A$2:$A$101,0))&lt;&gt;"Yes","Site is inactive",IF(L146+M146&gt;INDEX('Site Inventory'!$F$2:$F$101,MATCH(F146,'Site Inventory'!$A$2:$A$101,0)),"Guest count exceeds site capacity",IF(AND(O146&gt;0,O146&gt;INDEX('Site Inventory'!$G$2:$G$101,MATCH(F146,'Site Inventory'!$A$2:$A$101,0))),"RV exceeds site length",IF(COUNTIFS($F$2:$F$151,F146,$H$2:$H$151,"&lt;"&amp;I146,$I$2:$I$151,"&gt;"&amp;H146,$A$2:$A$151,"&lt;&gt;"&amp;A146,$B$2:$B$151,"Booked")+COUNTIFS($F$2:$F$151,F146,$H$2:$H$151,"&lt;"&amp;I146,$I$2:$I$151,"&gt;"&amp;H146,$A$2:$A$151,"&lt;&gt;"&amp;A146,$B$2:$B$151,"Checked In")&gt;0,"Overlapping reservation",IF(AND(B146="Booked",Z146&lt;AA146),"Deposit below target",IF(AND(B146="Checked Out",AB146&gt;0),"Balance remains after checkout","OK"))))))))))))),"Review reservation")</f>
        <v/>
      </c>
    </row>
    <row r="147">
      <c r="A147" s="24" t="n"/>
      <c r="B147" s="24" t="n"/>
      <c r="C147" s="24" t="n"/>
      <c r="D147" s="24" t="n"/>
      <c r="E147" s="24" t="n"/>
      <c r="F147" s="24" t="n"/>
      <c r="G147" s="25">
        <f>IFERROR(IF(A147="","",INDEX('Site Inventory'!$C$2:$C$101,MATCH(F147,'Site Inventory'!$A$2:$A$101,0))),"")</f>
        <v/>
      </c>
      <c r="H147" s="26" t="n"/>
      <c r="I147" s="26" t="n"/>
      <c r="J147" s="25">
        <f>IFERROR(IF(A147="","",MAX(0,I147-H147)),"")</f>
        <v/>
      </c>
      <c r="K147" s="25">
        <f>IFERROR(IF(A147="","",IF(OR(B147="Canceled",B147="No Show"),B147,IF(I147&lt;TODAY(),"Past Stay",IF(I147=TODAY(),"Due Out Today",IF(AND(H147&lt;=TODAY(),I147&gt;TODAY()),"In House",IF(H147=TODAY(),"Due In Today","Upcoming")))))),"Check dates")</f>
        <v/>
      </c>
      <c r="L147" s="24" t="n"/>
      <c r="M147" s="24" t="n"/>
      <c r="N147" s="24" t="n"/>
      <c r="O147" s="24" t="n"/>
      <c r="P147" s="24" t="n"/>
      <c r="Q147" s="27">
        <f>IFERROR(IF(A147="","",INDEX('Site Inventory'!$K$2:$K$101,MATCH(F147,'Site Inventory'!$A$2:$A$101,0))),"")</f>
        <v/>
      </c>
      <c r="R147" s="28" t="n"/>
      <c r="S147" s="27">
        <f>IFERROR(IF(A147="","",IF(R147="",Q147,R147)),"")</f>
        <v/>
      </c>
      <c r="T147" s="27">
        <f>IFERROR(IF(A147="","",J147*S147),"")</f>
        <v/>
      </c>
      <c r="U147" s="28" t="n"/>
      <c r="V147" s="27">
        <f>IFERROR(IF(A147="","",Dashboard!$K$4),"")</f>
        <v/>
      </c>
      <c r="W147" s="29">
        <f>IFERROR(IF(A147="","",Dashboard!$K$3),"")</f>
        <v/>
      </c>
      <c r="X147" s="27">
        <f>IFERROR(IF(A147="","",(T147+U147)*W147),"")</f>
        <v/>
      </c>
      <c r="Y147" s="27">
        <f>IFERROR(IF(A147="","",T147+U147+V147+X147),"")</f>
        <v/>
      </c>
      <c r="Z147" s="28" t="n"/>
      <c r="AA147" s="27">
        <f>IFERROR(IF(A147="","",Y147*Dashboard!$K$5),"")</f>
        <v/>
      </c>
      <c r="AB147" s="27">
        <f>IFERROR(IF(A147="","",MAX(0,Y147-Z147)),"")</f>
        <v/>
      </c>
      <c r="AC147" s="24" t="n"/>
      <c r="AD147" s="24" t="n"/>
      <c r="AE147" s="26" t="n"/>
      <c r="AF147" s="30" t="n"/>
      <c r="AG147" s="31">
        <f>IFERROR(IF(A147="","",IF(OR(B147="Canceled",B147="No Show"),"Inactive reservation",IF(F147="","Missing Site ID",IF(OR(H147="",I147=""),"Missing stay dates",IF(I147&lt;=H147,"Fix stay dates",IF(L147&lt;1,"Enter at least one adult",IF(COUNTIF('Site Inventory'!$A$2:$A$101,F147)=0,"Site not found",IF(INDEX('Site Inventory'!$E$2:$E$101,MATCH(F147,'Site Inventory'!$A$2:$A$101,0))&lt;&gt;"Yes","Site is inactive",IF(L147+M147&gt;INDEX('Site Inventory'!$F$2:$F$101,MATCH(F147,'Site Inventory'!$A$2:$A$101,0)),"Guest count exceeds site capacity",IF(AND(O147&gt;0,O147&gt;INDEX('Site Inventory'!$G$2:$G$101,MATCH(F147,'Site Inventory'!$A$2:$A$101,0))),"RV exceeds site length",IF(COUNTIFS($F$2:$F$151,F147,$H$2:$H$151,"&lt;"&amp;I147,$I$2:$I$151,"&gt;"&amp;H147,$A$2:$A$151,"&lt;&gt;"&amp;A147,$B$2:$B$151,"Booked")+COUNTIFS($F$2:$F$151,F147,$H$2:$H$151,"&lt;"&amp;I147,$I$2:$I$151,"&gt;"&amp;H147,$A$2:$A$151,"&lt;&gt;"&amp;A147,$B$2:$B$151,"Checked In")&gt;0,"Overlapping reservation",IF(AND(B147="Booked",Z147&lt;AA147),"Deposit below target",IF(AND(B147="Checked Out",AB147&gt;0),"Balance remains after checkout","OK"))))))))))))),"Review reservation")</f>
        <v/>
      </c>
    </row>
    <row r="148">
      <c r="A148" s="24" t="n"/>
      <c r="B148" s="24" t="n"/>
      <c r="C148" s="24" t="n"/>
      <c r="D148" s="24" t="n"/>
      <c r="E148" s="24" t="n"/>
      <c r="F148" s="24" t="n"/>
      <c r="G148" s="25">
        <f>IFERROR(IF(A148="","",INDEX('Site Inventory'!$C$2:$C$101,MATCH(F148,'Site Inventory'!$A$2:$A$101,0))),"")</f>
        <v/>
      </c>
      <c r="H148" s="26" t="n"/>
      <c r="I148" s="26" t="n"/>
      <c r="J148" s="25">
        <f>IFERROR(IF(A148="","",MAX(0,I148-H148)),"")</f>
        <v/>
      </c>
      <c r="K148" s="25">
        <f>IFERROR(IF(A148="","",IF(OR(B148="Canceled",B148="No Show"),B148,IF(I148&lt;TODAY(),"Past Stay",IF(I148=TODAY(),"Due Out Today",IF(AND(H148&lt;=TODAY(),I148&gt;TODAY()),"In House",IF(H148=TODAY(),"Due In Today","Upcoming")))))),"Check dates")</f>
        <v/>
      </c>
      <c r="L148" s="24" t="n"/>
      <c r="M148" s="24" t="n"/>
      <c r="N148" s="24" t="n"/>
      <c r="O148" s="24" t="n"/>
      <c r="P148" s="24" t="n"/>
      <c r="Q148" s="27">
        <f>IFERROR(IF(A148="","",INDEX('Site Inventory'!$K$2:$K$101,MATCH(F148,'Site Inventory'!$A$2:$A$101,0))),"")</f>
        <v/>
      </c>
      <c r="R148" s="28" t="n"/>
      <c r="S148" s="27">
        <f>IFERROR(IF(A148="","",IF(R148="",Q148,R148)),"")</f>
        <v/>
      </c>
      <c r="T148" s="27">
        <f>IFERROR(IF(A148="","",J148*S148),"")</f>
        <v/>
      </c>
      <c r="U148" s="28" t="n"/>
      <c r="V148" s="27">
        <f>IFERROR(IF(A148="","",Dashboard!$K$4),"")</f>
        <v/>
      </c>
      <c r="W148" s="29">
        <f>IFERROR(IF(A148="","",Dashboard!$K$3),"")</f>
        <v/>
      </c>
      <c r="X148" s="27">
        <f>IFERROR(IF(A148="","",(T148+U148)*W148),"")</f>
        <v/>
      </c>
      <c r="Y148" s="27">
        <f>IFERROR(IF(A148="","",T148+U148+V148+X148),"")</f>
        <v/>
      </c>
      <c r="Z148" s="28" t="n"/>
      <c r="AA148" s="27">
        <f>IFERROR(IF(A148="","",Y148*Dashboard!$K$5),"")</f>
        <v/>
      </c>
      <c r="AB148" s="27">
        <f>IFERROR(IF(A148="","",MAX(0,Y148-Z148)),"")</f>
        <v/>
      </c>
      <c r="AC148" s="24" t="n"/>
      <c r="AD148" s="24" t="n"/>
      <c r="AE148" s="26" t="n"/>
      <c r="AF148" s="30" t="n"/>
      <c r="AG148" s="31">
        <f>IFERROR(IF(A148="","",IF(OR(B148="Canceled",B148="No Show"),"Inactive reservation",IF(F148="","Missing Site ID",IF(OR(H148="",I148=""),"Missing stay dates",IF(I148&lt;=H148,"Fix stay dates",IF(L148&lt;1,"Enter at least one adult",IF(COUNTIF('Site Inventory'!$A$2:$A$101,F148)=0,"Site not found",IF(INDEX('Site Inventory'!$E$2:$E$101,MATCH(F148,'Site Inventory'!$A$2:$A$101,0))&lt;&gt;"Yes","Site is inactive",IF(L148+M148&gt;INDEX('Site Inventory'!$F$2:$F$101,MATCH(F148,'Site Inventory'!$A$2:$A$101,0)),"Guest count exceeds site capacity",IF(AND(O148&gt;0,O148&gt;INDEX('Site Inventory'!$G$2:$G$101,MATCH(F148,'Site Inventory'!$A$2:$A$101,0))),"RV exceeds site length",IF(COUNTIFS($F$2:$F$151,F148,$H$2:$H$151,"&lt;"&amp;I148,$I$2:$I$151,"&gt;"&amp;H148,$A$2:$A$151,"&lt;&gt;"&amp;A148,$B$2:$B$151,"Booked")+COUNTIFS($F$2:$F$151,F148,$H$2:$H$151,"&lt;"&amp;I148,$I$2:$I$151,"&gt;"&amp;H148,$A$2:$A$151,"&lt;&gt;"&amp;A148,$B$2:$B$151,"Checked In")&gt;0,"Overlapping reservation",IF(AND(B148="Booked",Z148&lt;AA148),"Deposit below target",IF(AND(B148="Checked Out",AB148&gt;0),"Balance remains after checkout","OK"))))))))))))),"Review reservation")</f>
        <v/>
      </c>
    </row>
    <row r="149">
      <c r="A149" s="24" t="n"/>
      <c r="B149" s="24" t="n"/>
      <c r="C149" s="24" t="n"/>
      <c r="D149" s="24" t="n"/>
      <c r="E149" s="24" t="n"/>
      <c r="F149" s="24" t="n"/>
      <c r="G149" s="25">
        <f>IFERROR(IF(A149="","",INDEX('Site Inventory'!$C$2:$C$101,MATCH(F149,'Site Inventory'!$A$2:$A$101,0))),"")</f>
        <v/>
      </c>
      <c r="H149" s="26" t="n"/>
      <c r="I149" s="26" t="n"/>
      <c r="J149" s="25">
        <f>IFERROR(IF(A149="","",MAX(0,I149-H149)),"")</f>
        <v/>
      </c>
      <c r="K149" s="25">
        <f>IFERROR(IF(A149="","",IF(OR(B149="Canceled",B149="No Show"),B149,IF(I149&lt;TODAY(),"Past Stay",IF(I149=TODAY(),"Due Out Today",IF(AND(H149&lt;=TODAY(),I149&gt;TODAY()),"In House",IF(H149=TODAY(),"Due In Today","Upcoming")))))),"Check dates")</f>
        <v/>
      </c>
      <c r="L149" s="24" t="n"/>
      <c r="M149" s="24" t="n"/>
      <c r="N149" s="24" t="n"/>
      <c r="O149" s="24" t="n"/>
      <c r="P149" s="24" t="n"/>
      <c r="Q149" s="27">
        <f>IFERROR(IF(A149="","",INDEX('Site Inventory'!$K$2:$K$101,MATCH(F149,'Site Inventory'!$A$2:$A$101,0))),"")</f>
        <v/>
      </c>
      <c r="R149" s="28" t="n"/>
      <c r="S149" s="27">
        <f>IFERROR(IF(A149="","",IF(R149="",Q149,R149)),"")</f>
        <v/>
      </c>
      <c r="T149" s="27">
        <f>IFERROR(IF(A149="","",J149*S149),"")</f>
        <v/>
      </c>
      <c r="U149" s="28" t="n"/>
      <c r="V149" s="27">
        <f>IFERROR(IF(A149="","",Dashboard!$K$4),"")</f>
        <v/>
      </c>
      <c r="W149" s="29">
        <f>IFERROR(IF(A149="","",Dashboard!$K$3),"")</f>
        <v/>
      </c>
      <c r="X149" s="27">
        <f>IFERROR(IF(A149="","",(T149+U149)*W149),"")</f>
        <v/>
      </c>
      <c r="Y149" s="27">
        <f>IFERROR(IF(A149="","",T149+U149+V149+X149),"")</f>
        <v/>
      </c>
      <c r="Z149" s="28" t="n"/>
      <c r="AA149" s="27">
        <f>IFERROR(IF(A149="","",Y149*Dashboard!$K$5),"")</f>
        <v/>
      </c>
      <c r="AB149" s="27">
        <f>IFERROR(IF(A149="","",MAX(0,Y149-Z149)),"")</f>
        <v/>
      </c>
      <c r="AC149" s="24" t="n"/>
      <c r="AD149" s="24" t="n"/>
      <c r="AE149" s="26" t="n"/>
      <c r="AF149" s="30" t="n"/>
      <c r="AG149" s="31">
        <f>IFERROR(IF(A149="","",IF(OR(B149="Canceled",B149="No Show"),"Inactive reservation",IF(F149="","Missing Site ID",IF(OR(H149="",I149=""),"Missing stay dates",IF(I149&lt;=H149,"Fix stay dates",IF(L149&lt;1,"Enter at least one adult",IF(COUNTIF('Site Inventory'!$A$2:$A$101,F149)=0,"Site not found",IF(INDEX('Site Inventory'!$E$2:$E$101,MATCH(F149,'Site Inventory'!$A$2:$A$101,0))&lt;&gt;"Yes","Site is inactive",IF(L149+M149&gt;INDEX('Site Inventory'!$F$2:$F$101,MATCH(F149,'Site Inventory'!$A$2:$A$101,0)),"Guest count exceeds site capacity",IF(AND(O149&gt;0,O149&gt;INDEX('Site Inventory'!$G$2:$G$101,MATCH(F149,'Site Inventory'!$A$2:$A$101,0))),"RV exceeds site length",IF(COUNTIFS($F$2:$F$151,F149,$H$2:$H$151,"&lt;"&amp;I149,$I$2:$I$151,"&gt;"&amp;H149,$A$2:$A$151,"&lt;&gt;"&amp;A149,$B$2:$B$151,"Booked")+COUNTIFS($F$2:$F$151,F149,$H$2:$H$151,"&lt;"&amp;I149,$I$2:$I$151,"&gt;"&amp;H149,$A$2:$A$151,"&lt;&gt;"&amp;A149,$B$2:$B$151,"Checked In")&gt;0,"Overlapping reservation",IF(AND(B149="Booked",Z149&lt;AA149),"Deposit below target",IF(AND(B149="Checked Out",AB149&gt;0),"Balance remains after checkout","OK"))))))))))))),"Review reservation")</f>
        <v/>
      </c>
    </row>
    <row r="150">
      <c r="A150" s="24" t="n"/>
      <c r="B150" s="24" t="n"/>
      <c r="C150" s="24" t="n"/>
      <c r="D150" s="24" t="n"/>
      <c r="E150" s="24" t="n"/>
      <c r="F150" s="24" t="n"/>
      <c r="G150" s="25">
        <f>IFERROR(IF(A150="","",INDEX('Site Inventory'!$C$2:$C$101,MATCH(F150,'Site Inventory'!$A$2:$A$101,0))),"")</f>
        <v/>
      </c>
      <c r="H150" s="26" t="n"/>
      <c r="I150" s="26" t="n"/>
      <c r="J150" s="25">
        <f>IFERROR(IF(A150="","",MAX(0,I150-H150)),"")</f>
        <v/>
      </c>
      <c r="K150" s="25">
        <f>IFERROR(IF(A150="","",IF(OR(B150="Canceled",B150="No Show"),B150,IF(I150&lt;TODAY(),"Past Stay",IF(I150=TODAY(),"Due Out Today",IF(AND(H150&lt;=TODAY(),I150&gt;TODAY()),"In House",IF(H150=TODAY(),"Due In Today","Upcoming")))))),"Check dates")</f>
        <v/>
      </c>
      <c r="L150" s="24" t="n"/>
      <c r="M150" s="24" t="n"/>
      <c r="N150" s="24" t="n"/>
      <c r="O150" s="24" t="n"/>
      <c r="P150" s="24" t="n"/>
      <c r="Q150" s="27">
        <f>IFERROR(IF(A150="","",INDEX('Site Inventory'!$K$2:$K$101,MATCH(F150,'Site Inventory'!$A$2:$A$101,0))),"")</f>
        <v/>
      </c>
      <c r="R150" s="28" t="n"/>
      <c r="S150" s="27">
        <f>IFERROR(IF(A150="","",IF(R150="",Q150,R150)),"")</f>
        <v/>
      </c>
      <c r="T150" s="27">
        <f>IFERROR(IF(A150="","",J150*S150),"")</f>
        <v/>
      </c>
      <c r="U150" s="28" t="n"/>
      <c r="V150" s="27">
        <f>IFERROR(IF(A150="","",Dashboard!$K$4),"")</f>
        <v/>
      </c>
      <c r="W150" s="29">
        <f>IFERROR(IF(A150="","",Dashboard!$K$3),"")</f>
        <v/>
      </c>
      <c r="X150" s="27">
        <f>IFERROR(IF(A150="","",(T150+U150)*W150),"")</f>
        <v/>
      </c>
      <c r="Y150" s="27">
        <f>IFERROR(IF(A150="","",T150+U150+V150+X150),"")</f>
        <v/>
      </c>
      <c r="Z150" s="28" t="n"/>
      <c r="AA150" s="27">
        <f>IFERROR(IF(A150="","",Y150*Dashboard!$K$5),"")</f>
        <v/>
      </c>
      <c r="AB150" s="27">
        <f>IFERROR(IF(A150="","",MAX(0,Y150-Z150)),"")</f>
        <v/>
      </c>
      <c r="AC150" s="24" t="n"/>
      <c r="AD150" s="24" t="n"/>
      <c r="AE150" s="26" t="n"/>
      <c r="AF150" s="30" t="n"/>
      <c r="AG150" s="31">
        <f>IFERROR(IF(A150="","",IF(OR(B150="Canceled",B150="No Show"),"Inactive reservation",IF(F150="","Missing Site ID",IF(OR(H150="",I150=""),"Missing stay dates",IF(I150&lt;=H150,"Fix stay dates",IF(L150&lt;1,"Enter at least one adult",IF(COUNTIF('Site Inventory'!$A$2:$A$101,F150)=0,"Site not found",IF(INDEX('Site Inventory'!$E$2:$E$101,MATCH(F150,'Site Inventory'!$A$2:$A$101,0))&lt;&gt;"Yes","Site is inactive",IF(L150+M150&gt;INDEX('Site Inventory'!$F$2:$F$101,MATCH(F150,'Site Inventory'!$A$2:$A$101,0)),"Guest count exceeds site capacity",IF(AND(O150&gt;0,O150&gt;INDEX('Site Inventory'!$G$2:$G$101,MATCH(F150,'Site Inventory'!$A$2:$A$101,0))),"RV exceeds site length",IF(COUNTIFS($F$2:$F$151,F150,$H$2:$H$151,"&lt;"&amp;I150,$I$2:$I$151,"&gt;"&amp;H150,$A$2:$A$151,"&lt;&gt;"&amp;A150,$B$2:$B$151,"Booked")+COUNTIFS($F$2:$F$151,F150,$H$2:$H$151,"&lt;"&amp;I150,$I$2:$I$151,"&gt;"&amp;H150,$A$2:$A$151,"&lt;&gt;"&amp;A150,$B$2:$B$151,"Checked In")&gt;0,"Overlapping reservation",IF(AND(B150="Booked",Z150&lt;AA150),"Deposit below target",IF(AND(B150="Checked Out",AB150&gt;0),"Balance remains after checkout","OK"))))))))))))),"Review reservation")</f>
        <v/>
      </c>
    </row>
    <row r="151">
      <c r="A151" s="24" t="n"/>
      <c r="B151" s="24" t="n"/>
      <c r="C151" s="24" t="n"/>
      <c r="D151" s="24" t="n"/>
      <c r="E151" s="24" t="n"/>
      <c r="F151" s="24" t="n"/>
      <c r="G151" s="25">
        <f>IFERROR(IF(A151="","",INDEX('Site Inventory'!$C$2:$C$101,MATCH(F151,'Site Inventory'!$A$2:$A$101,0))),"")</f>
        <v/>
      </c>
      <c r="H151" s="26" t="n"/>
      <c r="I151" s="26" t="n"/>
      <c r="J151" s="25">
        <f>IFERROR(IF(A151="","",MAX(0,I151-H151)),"")</f>
        <v/>
      </c>
      <c r="K151" s="25">
        <f>IFERROR(IF(A151="","",IF(OR(B151="Canceled",B151="No Show"),B151,IF(I151&lt;TODAY(),"Past Stay",IF(I151=TODAY(),"Due Out Today",IF(AND(H151&lt;=TODAY(),I151&gt;TODAY()),"In House",IF(H151=TODAY(),"Due In Today","Upcoming")))))),"Check dates")</f>
        <v/>
      </c>
      <c r="L151" s="24" t="n"/>
      <c r="M151" s="24" t="n"/>
      <c r="N151" s="24" t="n"/>
      <c r="O151" s="24" t="n"/>
      <c r="P151" s="24" t="n"/>
      <c r="Q151" s="27">
        <f>IFERROR(IF(A151="","",INDEX('Site Inventory'!$K$2:$K$101,MATCH(F151,'Site Inventory'!$A$2:$A$101,0))),"")</f>
        <v/>
      </c>
      <c r="R151" s="28" t="n"/>
      <c r="S151" s="27">
        <f>IFERROR(IF(A151="","",IF(R151="",Q151,R151)),"")</f>
        <v/>
      </c>
      <c r="T151" s="27">
        <f>IFERROR(IF(A151="","",J151*S151),"")</f>
        <v/>
      </c>
      <c r="U151" s="28" t="n"/>
      <c r="V151" s="27">
        <f>IFERROR(IF(A151="","",Dashboard!$K$4),"")</f>
        <v/>
      </c>
      <c r="W151" s="29">
        <f>IFERROR(IF(A151="","",Dashboard!$K$3),"")</f>
        <v/>
      </c>
      <c r="X151" s="27">
        <f>IFERROR(IF(A151="","",(T151+U151)*W151),"")</f>
        <v/>
      </c>
      <c r="Y151" s="27">
        <f>IFERROR(IF(A151="","",T151+U151+V151+X151),"")</f>
        <v/>
      </c>
      <c r="Z151" s="28" t="n"/>
      <c r="AA151" s="27">
        <f>IFERROR(IF(A151="","",Y151*Dashboard!$K$5),"")</f>
        <v/>
      </c>
      <c r="AB151" s="27">
        <f>IFERROR(IF(A151="","",MAX(0,Y151-Z151)),"")</f>
        <v/>
      </c>
      <c r="AC151" s="24" t="n"/>
      <c r="AD151" s="24" t="n"/>
      <c r="AE151" s="26" t="n"/>
      <c r="AF151" s="30" t="n"/>
      <c r="AG151" s="31">
        <f>IFERROR(IF(A151="","",IF(OR(B151="Canceled",B151="No Show"),"Inactive reservation",IF(F151="","Missing Site ID",IF(OR(H151="",I151=""),"Missing stay dates",IF(I151&lt;=H151,"Fix stay dates",IF(L151&lt;1,"Enter at least one adult",IF(COUNTIF('Site Inventory'!$A$2:$A$101,F151)=0,"Site not found",IF(INDEX('Site Inventory'!$E$2:$E$101,MATCH(F151,'Site Inventory'!$A$2:$A$101,0))&lt;&gt;"Yes","Site is inactive",IF(L151+M151&gt;INDEX('Site Inventory'!$F$2:$F$101,MATCH(F151,'Site Inventory'!$A$2:$A$101,0)),"Guest count exceeds site capacity",IF(AND(O151&gt;0,O151&gt;INDEX('Site Inventory'!$G$2:$G$101,MATCH(F151,'Site Inventory'!$A$2:$A$101,0))),"RV exceeds site length",IF(COUNTIFS($F$2:$F$151,F151,$H$2:$H$151,"&lt;"&amp;I151,$I$2:$I$151,"&gt;"&amp;H151,$A$2:$A$151,"&lt;&gt;"&amp;A151,$B$2:$B$151,"Booked")+COUNTIFS($F$2:$F$151,F151,$H$2:$H$151,"&lt;"&amp;I151,$I$2:$I$151,"&gt;"&amp;H151,$A$2:$A$151,"&lt;&gt;"&amp;A151,$B$2:$B$151,"Checked In")&gt;0,"Overlapping reservation",IF(AND(B151="Booked",Z151&lt;AA151),"Deposit below target",IF(AND(B151="Checked Out",AB151&gt;0),"Balance remains after checkout","OK"))))))))))))),"Review reservation")</f>
        <v/>
      </c>
    </row>
  </sheetData>
  <autoFilter ref="A1:AG151"/>
  <conditionalFormatting sqref="A2:A151">
    <cfRule type="expression" priority="1" dxfId="3">
      <formula>AND(A2&lt;&gt;"",COUNTIF($A$2:$A$151,A2)&gt;1)</formula>
    </cfRule>
  </conditionalFormatting>
  <conditionalFormatting sqref="AG2:AG151">
    <cfRule type="expression" priority="2" dxfId="4">
      <formula>$AG2="OK"</formula>
    </cfRule>
    <cfRule type="expression" priority="3" dxfId="3" stopIfTrue="1">
      <formula>$AG2="Overlapping reservation"</formula>
    </cfRule>
    <cfRule type="expression" priority="4" dxfId="1">
      <formula>AND($AG2&lt;&gt;"",$AG2&lt;&gt;"OK",$AG2&lt;&gt;"Inactive reservation",$AG2&lt;&gt;"Overlapping reservation")</formula>
    </cfRule>
  </conditionalFormatting>
  <conditionalFormatting sqref="AB2:AB151">
    <cfRule type="expression" priority="5" dxfId="3">
      <formula>AND($B2="Checked Out",$AB2&gt;0)</formula>
    </cfRule>
  </conditionalFormatting>
  <conditionalFormatting sqref="H2:H151">
    <cfRule type="expression" priority="6" dxfId="5">
      <formula>AND($H2=TODAY(),$B2="Booked")</formula>
    </cfRule>
  </conditionalFormatting>
  <conditionalFormatting sqref="I2:I151">
    <cfRule type="expression" priority="7" dxfId="6">
      <formula>AND($I2=TODAY(),$B2="Checked In")</formula>
    </cfRule>
  </conditionalFormatting>
  <conditionalFormatting sqref="A2:AG151">
    <cfRule type="expression" priority="8" dxfId="7">
      <formula>OR($B2="Canceled",$B2="No Show")</formula>
    </cfRule>
  </conditionalFormatting>
  <dataValidations count="11">
    <dataValidation sqref="B2:B151" showDropDown="0" showInputMessage="0" showErrorMessage="0" allowBlank="0" type="list">
      <formula1>"Booked,Checked In,Checked Out,Canceled,No Show"</formula1>
    </dataValidation>
    <dataValidation sqref="F2:F151" showDropDown="0" showInputMessage="0" showErrorMessage="0" allowBlank="0" type="list">
      <formula1>'Site Inventory'!$A$2:$A$101</formula1>
    </dataValidation>
    <dataValidation sqref="H2:I151" showDropDown="0" showInputMessage="0" showErrorMessage="0" allowBlank="0" type="date" operator="between">
      <formula1>DATE(2026,1,1)</formula1>
      <formula2>DATE(2030,12,31)</formula2>
    </dataValidation>
    <dataValidation sqref="AE2:AE151" showDropDown="0" showInputMessage="0" showErrorMessage="0" allowBlank="0" type="date" operator="between">
      <formula1>DATE(2026,1,1)</formula1>
      <formula2>DATE(2030,12,31)</formula2>
    </dataValidation>
    <dataValidation sqref="L2:M151" showDropDown="0" showInputMessage="0" showErrorMessage="0" allowBlank="0" type="whole" operator="between">
      <formula1>0</formula1>
      <formula2>20</formula2>
    </dataValidation>
    <dataValidation sqref="N2:N151" showDropDown="0" showInputMessage="0" showErrorMessage="0" allowBlank="0" type="whole" operator="between">
      <formula1>0</formula1>
      <formula2>10</formula2>
    </dataValidation>
    <dataValidation sqref="O2:O151" showDropDown="0" showInputMessage="0" showErrorMessage="0" allowBlank="0" type="decimal" operator="between">
      <formula1>0</formula1>
      <formula2>100</formula2>
    </dataValidation>
    <dataValidation sqref="P2:P151" showDropDown="0" showInputMessage="0" showErrorMessage="0" allowBlank="0" type="whole" operator="between">
      <formula1>0</formula1>
      <formula2>10</formula2>
    </dataValidation>
    <dataValidation sqref="R2:R151 U2:U151" showDropDown="0" showInputMessage="0" showErrorMessage="0" allowBlank="0" type="decimal" operator="between">
      <formula1>0</formula1>
      <formula2>10000</formula2>
    </dataValidation>
    <dataValidation sqref="Z2:Z151" showDropDown="0" showInputMessage="0" showErrorMessage="0" allowBlank="0" type="decimal" operator="between">
      <formula1>0</formula1>
      <formula2>100000</formula2>
    </dataValidation>
    <dataValidation sqref="AC2:AC151" showDropDown="0" showInputMessage="0" showErrorMessage="0" allowBlank="0" type="list">
      <formula1>"Direct Phone,Property Website,Walk-In,Online Travel Agency,Group Coordinator,Returning Guest,Other"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1" customWidth="1" min="3" max="3"/>
    <col width="20" customWidth="1" min="4" max="4"/>
    <col width="10" customWidth="1" min="5" max="5"/>
    <col width="12" customWidth="1" min="6" max="6"/>
    <col width="20" customWidth="1" min="7" max="7"/>
    <col width="18" customWidth="1" min="8" max="8"/>
    <col width="16" customWidth="1" min="9" max="9"/>
    <col width="16" customWidth="1" min="10" max="10"/>
    <col width="18" customWidth="1" min="11" max="11"/>
    <col width="38" customWidth="1" min="12" max="12"/>
  </cols>
  <sheetData>
    <row r="1" ht="32" customHeight="1">
      <c r="A1" s="19" t="inlineStr">
        <is>
          <t>Site ID</t>
        </is>
      </c>
      <c r="B1" s="19" t="inlineStr">
        <is>
          <t>Site Name</t>
        </is>
      </c>
      <c r="C1" s="19" t="inlineStr">
        <is>
          <t>Site Type</t>
        </is>
      </c>
      <c r="D1" s="19" t="inlineStr">
        <is>
          <t>Loop or Area</t>
        </is>
      </c>
      <c r="E1" s="19" t="inlineStr">
        <is>
          <t>Active</t>
        </is>
      </c>
      <c r="F1" s="19" t="inlineStr">
        <is>
          <t>Max Guests</t>
        </is>
      </c>
      <c r="G1" s="19" t="inlineStr">
        <is>
          <t>Max RV Length (ft.)</t>
        </is>
      </c>
      <c r="H1" s="19" t="inlineStr">
        <is>
          <t>Electric Service</t>
        </is>
      </c>
      <c r="I1" s="19" t="inlineStr">
        <is>
          <t>Water Hookup</t>
        </is>
      </c>
      <c r="J1" s="19" t="inlineStr">
        <is>
          <t>Sewer Hookup</t>
        </is>
      </c>
      <c r="K1" s="19" t="inlineStr">
        <is>
          <t>Base Nightly Rate</t>
        </is>
      </c>
      <c r="L1" s="19" t="inlineStr">
        <is>
          <t>Site Notes</t>
        </is>
      </c>
    </row>
    <row r="2">
      <c r="A2" s="24" t="inlineStr">
        <is>
          <t>RV-01</t>
        </is>
      </c>
      <c r="B2" s="24" t="inlineStr">
        <is>
          <t>Pine Ridge 1</t>
        </is>
      </c>
      <c r="C2" s="24" t="inlineStr">
        <is>
          <t>RV Full Hookup</t>
        </is>
      </c>
      <c r="D2" s="24" t="inlineStr">
        <is>
          <t>Pine Ridge Loop</t>
        </is>
      </c>
      <c r="E2" s="24" t="inlineStr">
        <is>
          <t>Yes</t>
        </is>
      </c>
      <c r="F2" s="24" t="n">
        <v>6</v>
      </c>
      <c r="G2" s="24" t="n">
        <v>45</v>
      </c>
      <c r="H2" s="24" t="inlineStr">
        <is>
          <t>30/50 Amp</t>
        </is>
      </c>
      <c r="I2" s="24" t="inlineStr">
        <is>
          <t>Yes</t>
        </is>
      </c>
      <c r="J2" s="24" t="inlineStr">
        <is>
          <t>Yes</t>
        </is>
      </c>
      <c r="K2" s="28" t="n">
        <v>68</v>
      </c>
      <c r="L2" s="30" t="inlineStr">
        <is>
          <t>Pull-through site near bathhouse</t>
        </is>
      </c>
    </row>
    <row r="3">
      <c r="A3" s="24" t="inlineStr">
        <is>
          <t>RV-02</t>
        </is>
      </c>
      <c r="B3" s="24" t="inlineStr">
        <is>
          <t>Pine Ridge 2</t>
        </is>
      </c>
      <c r="C3" s="24" t="inlineStr">
        <is>
          <t>RV Full Hookup</t>
        </is>
      </c>
      <c r="D3" s="24" t="inlineStr">
        <is>
          <t>Pine Ridge Loop</t>
        </is>
      </c>
      <c r="E3" s="24" t="inlineStr">
        <is>
          <t>Yes</t>
        </is>
      </c>
      <c r="F3" s="24" t="n">
        <v>6</v>
      </c>
      <c r="G3" s="24" t="n">
        <v>40</v>
      </c>
      <c r="H3" s="24" t="inlineStr">
        <is>
          <t>30/50 Amp</t>
        </is>
      </c>
      <c r="I3" s="24" t="inlineStr">
        <is>
          <t>Yes</t>
        </is>
      </c>
      <c r="J3" s="24" t="inlineStr">
        <is>
          <t>Yes</t>
        </is>
      </c>
      <c r="K3" s="28" t="n">
        <v>65</v>
      </c>
      <c r="L3" s="30" t="inlineStr">
        <is>
          <t>Back-in site with partial shade</t>
        </is>
      </c>
    </row>
    <row r="4">
      <c r="A4" s="24" t="inlineStr">
        <is>
          <t>RV-03</t>
        </is>
      </c>
      <c r="B4" s="24" t="inlineStr">
        <is>
          <t>Creekside 3</t>
        </is>
      </c>
      <c r="C4" s="24" t="inlineStr">
        <is>
          <t>RV Electric/Water</t>
        </is>
      </c>
      <c r="D4" s="24" t="inlineStr">
        <is>
          <t>Creekside Loop</t>
        </is>
      </c>
      <c r="E4" s="24" t="inlineStr">
        <is>
          <t>Yes</t>
        </is>
      </c>
      <c r="F4" s="24" t="n">
        <v>5</v>
      </c>
      <c r="G4" s="24" t="n">
        <v>32</v>
      </c>
      <c r="H4" s="24" t="inlineStr">
        <is>
          <t>30 Amp</t>
        </is>
      </c>
      <c r="I4" s="24" t="inlineStr">
        <is>
          <t>Yes</t>
        </is>
      </c>
      <c r="J4" s="24" t="inlineStr">
        <is>
          <t>No</t>
        </is>
      </c>
      <c r="K4" s="28" t="n">
        <v>52</v>
      </c>
      <c r="L4" s="30" t="inlineStr">
        <is>
          <t>Creek-side back-in site</t>
        </is>
      </c>
    </row>
    <row r="5">
      <c r="A5" s="24" t="inlineStr">
        <is>
          <t>RV-04</t>
        </is>
      </c>
      <c r="B5" s="24" t="inlineStr">
        <is>
          <t>Creekside 4</t>
        </is>
      </c>
      <c r="C5" s="24" t="inlineStr">
        <is>
          <t>RV Electric/Water</t>
        </is>
      </c>
      <c r="D5" s="24" t="inlineStr">
        <is>
          <t>Creekside Loop</t>
        </is>
      </c>
      <c r="E5" s="24" t="inlineStr">
        <is>
          <t>Yes</t>
        </is>
      </c>
      <c r="F5" s="24" t="n">
        <v>6</v>
      </c>
      <c r="G5" s="24" t="n">
        <v>36</v>
      </c>
      <c r="H5" s="24" t="inlineStr">
        <is>
          <t>50 Amp</t>
        </is>
      </c>
      <c r="I5" s="24" t="inlineStr">
        <is>
          <t>Yes</t>
        </is>
      </c>
      <c r="J5" s="24" t="inlineStr">
        <is>
          <t>No</t>
        </is>
      </c>
      <c r="K5" s="28" t="n">
        <v>56</v>
      </c>
      <c r="L5" s="30" t="inlineStr">
        <is>
          <t>Limited turning radius</t>
        </is>
      </c>
    </row>
    <row r="6">
      <c r="A6" s="24" t="inlineStr">
        <is>
          <t>T-01</t>
        </is>
      </c>
      <c r="B6" s="24" t="inlineStr">
        <is>
          <t>Meadow Tent 1</t>
        </is>
      </c>
      <c r="C6" s="24" t="inlineStr">
        <is>
          <t>Tent</t>
        </is>
      </c>
      <c r="D6" s="24" t="inlineStr">
        <is>
          <t>Meadow Area</t>
        </is>
      </c>
      <c r="E6" s="24" t="inlineStr">
        <is>
          <t>Yes</t>
        </is>
      </c>
      <c r="F6" s="24" t="n">
        <v>4</v>
      </c>
      <c r="G6" s="24" t="n">
        <v>0</v>
      </c>
      <c r="H6" s="24" t="inlineStr">
        <is>
          <t>None</t>
        </is>
      </c>
      <c r="I6" s="24" t="inlineStr">
        <is>
          <t>No</t>
        </is>
      </c>
      <c r="J6" s="24" t="inlineStr">
        <is>
          <t>No</t>
        </is>
      </c>
      <c r="K6" s="28" t="n">
        <v>29</v>
      </c>
      <c r="L6" s="30" t="inlineStr">
        <is>
          <t>Walk-in tent pad</t>
        </is>
      </c>
    </row>
    <row r="7">
      <c r="A7" s="24" t="inlineStr">
        <is>
          <t>T-02</t>
        </is>
      </c>
      <c r="B7" s="24" t="inlineStr">
        <is>
          <t>Meadow Tent 2</t>
        </is>
      </c>
      <c r="C7" s="24" t="inlineStr">
        <is>
          <t>Tent</t>
        </is>
      </c>
      <c r="D7" s="24" t="inlineStr">
        <is>
          <t>Meadow Area</t>
        </is>
      </c>
      <c r="E7" s="24" t="inlineStr">
        <is>
          <t>Yes</t>
        </is>
      </c>
      <c r="F7" s="24" t="n">
        <v>6</v>
      </c>
      <c r="G7" s="24" t="n">
        <v>0</v>
      </c>
      <c r="H7" s="24" t="inlineStr">
        <is>
          <t>None</t>
        </is>
      </c>
      <c r="I7" s="24" t="inlineStr">
        <is>
          <t>No</t>
        </is>
      </c>
      <c r="J7" s="24" t="inlineStr">
        <is>
          <t>No</t>
        </is>
      </c>
      <c r="K7" s="28" t="n">
        <v>34</v>
      </c>
      <c r="L7" s="30" t="inlineStr">
        <is>
          <t>Large tent pad near water station</t>
        </is>
      </c>
    </row>
    <row r="8">
      <c r="A8" s="24" t="inlineStr">
        <is>
          <t>T-03</t>
        </is>
      </c>
      <c r="B8" s="24" t="inlineStr">
        <is>
          <t>Forest Tent 3</t>
        </is>
      </c>
      <c r="C8" s="24" t="inlineStr">
        <is>
          <t>Tent</t>
        </is>
      </c>
      <c r="D8" s="24" t="inlineStr">
        <is>
          <t>Forest Area</t>
        </is>
      </c>
      <c r="E8" s="24" t="inlineStr">
        <is>
          <t>Yes</t>
        </is>
      </c>
      <c r="F8" s="24" t="n">
        <v>4</v>
      </c>
      <c r="G8" s="24" t="n">
        <v>0</v>
      </c>
      <c r="H8" s="24" t="inlineStr">
        <is>
          <t>20 Amp</t>
        </is>
      </c>
      <c r="I8" s="24" t="inlineStr">
        <is>
          <t>No</t>
        </is>
      </c>
      <c r="J8" s="24" t="inlineStr">
        <is>
          <t>No</t>
        </is>
      </c>
      <c r="K8" s="28" t="n">
        <v>38</v>
      </c>
      <c r="L8" s="30" t="inlineStr">
        <is>
          <t>Electric tent site</t>
        </is>
      </c>
    </row>
    <row r="9">
      <c r="A9" s="24" t="inlineStr">
        <is>
          <t>C-01</t>
        </is>
      </c>
      <c r="B9" s="24" t="inlineStr">
        <is>
          <t>Cedar Cabin</t>
        </is>
      </c>
      <c r="C9" s="24" t="inlineStr">
        <is>
          <t>Cabin</t>
        </is>
      </c>
      <c r="D9" s="24" t="inlineStr">
        <is>
          <t>Cabin Row</t>
        </is>
      </c>
      <c r="E9" s="24" t="inlineStr">
        <is>
          <t>Yes</t>
        </is>
      </c>
      <c r="F9" s="24" t="n">
        <v>4</v>
      </c>
      <c r="G9" s="24" t="n">
        <v>0</v>
      </c>
      <c r="H9" s="24" t="inlineStr">
        <is>
          <t>30 Amp</t>
        </is>
      </c>
      <c r="I9" s="24" t="inlineStr">
        <is>
          <t>Yes</t>
        </is>
      </c>
      <c r="J9" s="24" t="inlineStr">
        <is>
          <t>No</t>
        </is>
      </c>
      <c r="K9" s="28" t="n">
        <v>119</v>
      </c>
      <c r="L9" s="30" t="inlineStr">
        <is>
          <t>One-room cabin; no private bathroom</t>
        </is>
      </c>
    </row>
    <row r="10">
      <c r="A10" s="24" t="inlineStr">
        <is>
          <t>C-02</t>
        </is>
      </c>
      <c r="B10" s="24" t="inlineStr">
        <is>
          <t>Maple Cabin</t>
        </is>
      </c>
      <c r="C10" s="24" t="inlineStr">
        <is>
          <t>Cabin</t>
        </is>
      </c>
      <c r="D10" s="24" t="inlineStr">
        <is>
          <t>Cabin Row</t>
        </is>
      </c>
      <c r="E10" s="24" t="inlineStr">
        <is>
          <t>Yes</t>
        </is>
      </c>
      <c r="F10" s="24" t="n">
        <v>6</v>
      </c>
      <c r="G10" s="24" t="n">
        <v>0</v>
      </c>
      <c r="H10" s="24" t="inlineStr">
        <is>
          <t>30 Amp</t>
        </is>
      </c>
      <c r="I10" s="24" t="inlineStr">
        <is>
          <t>Yes</t>
        </is>
      </c>
      <c r="J10" s="24" t="inlineStr">
        <is>
          <t>No</t>
        </is>
      </c>
      <c r="K10" s="28" t="n">
        <v>149</v>
      </c>
      <c r="L10" s="30" t="inlineStr">
        <is>
          <t>Two-room cabin</t>
        </is>
      </c>
    </row>
    <row r="11">
      <c r="A11" s="24" t="inlineStr">
        <is>
          <t>RV-05</t>
        </is>
      </c>
      <c r="B11" s="24" t="inlineStr">
        <is>
          <t>Overflow RV 5</t>
        </is>
      </c>
      <c r="C11" s="24" t="inlineStr">
        <is>
          <t>RV Electric/Water</t>
        </is>
      </c>
      <c r="D11" s="24" t="inlineStr">
        <is>
          <t>Overflow Area</t>
        </is>
      </c>
      <c r="E11" s="24" t="inlineStr">
        <is>
          <t>No</t>
        </is>
      </c>
      <c r="F11" s="24" t="n">
        <v>4</v>
      </c>
      <c r="G11" s="24" t="n">
        <v>28</v>
      </c>
      <c r="H11" s="24" t="inlineStr">
        <is>
          <t>30 Amp</t>
        </is>
      </c>
      <c r="I11" s="24" t="inlineStr">
        <is>
          <t>Yes</t>
        </is>
      </c>
      <c r="J11" s="24" t="inlineStr">
        <is>
          <t>No</t>
        </is>
      </c>
      <c r="K11" s="28" t="n">
        <v>45</v>
      </c>
      <c r="L11" s="30" t="inlineStr">
        <is>
          <t>Temporarily unavailable</t>
        </is>
      </c>
    </row>
    <row r="12">
      <c r="A12" s="24" t="n"/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8" t="n"/>
      <c r="L12" s="30" t="n"/>
    </row>
    <row r="13">
      <c r="A13" s="24" t="n"/>
      <c r="B13" s="24" t="n"/>
      <c r="C13" s="24" t="n"/>
      <c r="D13" s="24" t="n"/>
      <c r="E13" s="24" t="n"/>
      <c r="F13" s="24" t="n"/>
      <c r="G13" s="24" t="n"/>
      <c r="H13" s="24" t="n"/>
      <c r="I13" s="24" t="n"/>
      <c r="J13" s="24" t="n"/>
      <c r="K13" s="28" t="n"/>
      <c r="L13" s="30" t="n"/>
    </row>
    <row r="14">
      <c r="A14" s="24" t="n"/>
      <c r="B14" s="24" t="n"/>
      <c r="C14" s="24" t="n"/>
      <c r="D14" s="24" t="n"/>
      <c r="E14" s="24" t="n"/>
      <c r="F14" s="24" t="n"/>
      <c r="G14" s="24" t="n"/>
      <c r="H14" s="24" t="n"/>
      <c r="I14" s="24" t="n"/>
      <c r="J14" s="24" t="n"/>
      <c r="K14" s="28" t="n"/>
      <c r="L14" s="30" t="n"/>
    </row>
    <row r="15">
      <c r="A15" s="24" t="n"/>
      <c r="B15" s="24" t="n"/>
      <c r="C15" s="24" t="n"/>
      <c r="D15" s="24" t="n"/>
      <c r="E15" s="24" t="n"/>
      <c r="F15" s="24" t="n"/>
      <c r="G15" s="24" t="n"/>
      <c r="H15" s="24" t="n"/>
      <c r="I15" s="24" t="n"/>
      <c r="J15" s="24" t="n"/>
      <c r="K15" s="28" t="n"/>
      <c r="L15" s="30" t="n"/>
    </row>
    <row r="16">
      <c r="A16" s="24" t="n"/>
      <c r="B16" s="24" t="n"/>
      <c r="C16" s="24" t="n"/>
      <c r="D16" s="24" t="n"/>
      <c r="E16" s="24" t="n"/>
      <c r="F16" s="24" t="n"/>
      <c r="G16" s="24" t="n"/>
      <c r="H16" s="24" t="n"/>
      <c r="I16" s="24" t="n"/>
      <c r="J16" s="24" t="n"/>
      <c r="K16" s="28" t="n"/>
      <c r="L16" s="30" t="n"/>
    </row>
    <row r="17">
      <c r="A17" s="24" t="n"/>
      <c r="B17" s="24" t="n"/>
      <c r="C17" s="24" t="n"/>
      <c r="D17" s="24" t="n"/>
      <c r="E17" s="24" t="n"/>
      <c r="F17" s="24" t="n"/>
      <c r="G17" s="24" t="n"/>
      <c r="H17" s="24" t="n"/>
      <c r="I17" s="24" t="n"/>
      <c r="J17" s="24" t="n"/>
      <c r="K17" s="28" t="n"/>
      <c r="L17" s="30" t="n"/>
    </row>
    <row r="18">
      <c r="A18" s="24" t="n"/>
      <c r="B18" s="24" t="n"/>
      <c r="C18" s="24" t="n"/>
      <c r="D18" s="24" t="n"/>
      <c r="E18" s="24" t="n"/>
      <c r="F18" s="24" t="n"/>
      <c r="G18" s="24" t="n"/>
      <c r="H18" s="24" t="n"/>
      <c r="I18" s="24" t="n"/>
      <c r="J18" s="24" t="n"/>
      <c r="K18" s="28" t="n"/>
      <c r="L18" s="30" t="n"/>
    </row>
    <row r="19">
      <c r="A19" s="24" t="n"/>
      <c r="B19" s="24" t="n"/>
      <c r="C19" s="24" t="n"/>
      <c r="D19" s="24" t="n"/>
      <c r="E19" s="24" t="n"/>
      <c r="F19" s="24" t="n"/>
      <c r="G19" s="24" t="n"/>
      <c r="H19" s="24" t="n"/>
      <c r="I19" s="24" t="n"/>
      <c r="J19" s="24" t="n"/>
      <c r="K19" s="28" t="n"/>
      <c r="L19" s="30" t="n"/>
    </row>
    <row r="20">
      <c r="A20" s="24" t="n"/>
      <c r="B20" s="24" t="n"/>
      <c r="C20" s="24" t="n"/>
      <c r="D20" s="24" t="n"/>
      <c r="E20" s="24" t="n"/>
      <c r="F20" s="24" t="n"/>
      <c r="G20" s="24" t="n"/>
      <c r="H20" s="24" t="n"/>
      <c r="I20" s="24" t="n"/>
      <c r="J20" s="24" t="n"/>
      <c r="K20" s="28" t="n"/>
      <c r="L20" s="30" t="n"/>
    </row>
    <row r="21">
      <c r="A21" s="24" t="n"/>
      <c r="B21" s="24" t="n"/>
      <c r="C21" s="24" t="n"/>
      <c r="D21" s="24" t="n"/>
      <c r="E21" s="24" t="n"/>
      <c r="F21" s="24" t="n"/>
      <c r="G21" s="24" t="n"/>
      <c r="H21" s="24" t="n"/>
      <c r="I21" s="24" t="n"/>
      <c r="J21" s="24" t="n"/>
      <c r="K21" s="28" t="n"/>
      <c r="L21" s="30" t="n"/>
    </row>
    <row r="22">
      <c r="A22" s="24" t="n"/>
      <c r="B22" s="24" t="n"/>
      <c r="C22" s="24" t="n"/>
      <c r="D22" s="24" t="n"/>
      <c r="E22" s="24" t="n"/>
      <c r="F22" s="24" t="n"/>
      <c r="G22" s="24" t="n"/>
      <c r="H22" s="24" t="n"/>
      <c r="I22" s="24" t="n"/>
      <c r="J22" s="24" t="n"/>
      <c r="K22" s="28" t="n"/>
      <c r="L22" s="30" t="n"/>
    </row>
    <row r="23">
      <c r="A23" s="24" t="n"/>
      <c r="B23" s="24" t="n"/>
      <c r="C23" s="24" t="n"/>
      <c r="D23" s="24" t="n"/>
      <c r="E23" s="24" t="n"/>
      <c r="F23" s="24" t="n"/>
      <c r="G23" s="24" t="n"/>
      <c r="H23" s="24" t="n"/>
      <c r="I23" s="24" t="n"/>
      <c r="J23" s="24" t="n"/>
      <c r="K23" s="28" t="n"/>
      <c r="L23" s="30" t="n"/>
    </row>
    <row r="24">
      <c r="A24" s="24" t="n"/>
      <c r="B24" s="24" t="n"/>
      <c r="C24" s="24" t="n"/>
      <c r="D24" s="24" t="n"/>
      <c r="E24" s="24" t="n"/>
      <c r="F24" s="24" t="n"/>
      <c r="G24" s="24" t="n"/>
      <c r="H24" s="24" t="n"/>
      <c r="I24" s="24" t="n"/>
      <c r="J24" s="24" t="n"/>
      <c r="K24" s="28" t="n"/>
      <c r="L24" s="30" t="n"/>
    </row>
    <row r="25">
      <c r="A25" s="24" t="n"/>
      <c r="B25" s="24" t="n"/>
      <c r="C25" s="24" t="n"/>
      <c r="D25" s="24" t="n"/>
      <c r="E25" s="24" t="n"/>
      <c r="F25" s="24" t="n"/>
      <c r="G25" s="24" t="n"/>
      <c r="H25" s="24" t="n"/>
      <c r="I25" s="24" t="n"/>
      <c r="J25" s="24" t="n"/>
      <c r="K25" s="28" t="n"/>
      <c r="L25" s="30" t="n"/>
    </row>
    <row r="26">
      <c r="A26" s="24" t="n"/>
      <c r="B26" s="24" t="n"/>
      <c r="C26" s="24" t="n"/>
      <c r="D26" s="24" t="n"/>
      <c r="E26" s="24" t="n"/>
      <c r="F26" s="24" t="n"/>
      <c r="G26" s="24" t="n"/>
      <c r="H26" s="24" t="n"/>
      <c r="I26" s="24" t="n"/>
      <c r="J26" s="24" t="n"/>
      <c r="K26" s="28" t="n"/>
      <c r="L26" s="30" t="n"/>
    </row>
    <row r="27">
      <c r="A27" s="24" t="n"/>
      <c r="B27" s="24" t="n"/>
      <c r="C27" s="24" t="n"/>
      <c r="D27" s="24" t="n"/>
      <c r="E27" s="24" t="n"/>
      <c r="F27" s="24" t="n"/>
      <c r="G27" s="24" t="n"/>
      <c r="H27" s="24" t="n"/>
      <c r="I27" s="24" t="n"/>
      <c r="J27" s="24" t="n"/>
      <c r="K27" s="28" t="n"/>
      <c r="L27" s="30" t="n"/>
    </row>
    <row r="28">
      <c r="A28" s="24" t="n"/>
      <c r="B28" s="24" t="n"/>
      <c r="C28" s="24" t="n"/>
      <c r="D28" s="24" t="n"/>
      <c r="E28" s="24" t="n"/>
      <c r="F28" s="24" t="n"/>
      <c r="G28" s="24" t="n"/>
      <c r="H28" s="24" t="n"/>
      <c r="I28" s="24" t="n"/>
      <c r="J28" s="24" t="n"/>
      <c r="K28" s="28" t="n"/>
      <c r="L28" s="30" t="n"/>
    </row>
    <row r="29">
      <c r="A29" s="24" t="n"/>
      <c r="B29" s="24" t="n"/>
      <c r="C29" s="24" t="n"/>
      <c r="D29" s="24" t="n"/>
      <c r="E29" s="24" t="n"/>
      <c r="F29" s="24" t="n"/>
      <c r="G29" s="24" t="n"/>
      <c r="H29" s="24" t="n"/>
      <c r="I29" s="24" t="n"/>
      <c r="J29" s="24" t="n"/>
      <c r="K29" s="28" t="n"/>
      <c r="L29" s="30" t="n"/>
    </row>
    <row r="30">
      <c r="A30" s="24" t="n"/>
      <c r="B30" s="24" t="n"/>
      <c r="C30" s="24" t="n"/>
      <c r="D30" s="24" t="n"/>
      <c r="E30" s="24" t="n"/>
      <c r="F30" s="24" t="n"/>
      <c r="G30" s="24" t="n"/>
      <c r="H30" s="24" t="n"/>
      <c r="I30" s="24" t="n"/>
      <c r="J30" s="24" t="n"/>
      <c r="K30" s="28" t="n"/>
      <c r="L30" s="30" t="n"/>
    </row>
    <row r="31">
      <c r="A31" s="24" t="n"/>
      <c r="B31" s="24" t="n"/>
      <c r="C31" s="24" t="n"/>
      <c r="D31" s="24" t="n"/>
      <c r="E31" s="24" t="n"/>
      <c r="F31" s="24" t="n"/>
      <c r="G31" s="24" t="n"/>
      <c r="H31" s="24" t="n"/>
      <c r="I31" s="24" t="n"/>
      <c r="J31" s="24" t="n"/>
      <c r="K31" s="28" t="n"/>
      <c r="L31" s="30" t="n"/>
    </row>
    <row r="32">
      <c r="A32" s="24" t="n"/>
      <c r="B32" s="24" t="n"/>
      <c r="C32" s="24" t="n"/>
      <c r="D32" s="24" t="n"/>
      <c r="E32" s="24" t="n"/>
      <c r="F32" s="24" t="n"/>
      <c r="G32" s="24" t="n"/>
      <c r="H32" s="24" t="n"/>
      <c r="I32" s="24" t="n"/>
      <c r="J32" s="24" t="n"/>
      <c r="K32" s="28" t="n"/>
      <c r="L32" s="30" t="n"/>
    </row>
    <row r="33">
      <c r="A33" s="24" t="n"/>
      <c r="B33" s="24" t="n"/>
      <c r="C33" s="24" t="n"/>
      <c r="D33" s="24" t="n"/>
      <c r="E33" s="24" t="n"/>
      <c r="F33" s="24" t="n"/>
      <c r="G33" s="24" t="n"/>
      <c r="H33" s="24" t="n"/>
      <c r="I33" s="24" t="n"/>
      <c r="J33" s="24" t="n"/>
      <c r="K33" s="28" t="n"/>
      <c r="L33" s="30" t="n"/>
    </row>
    <row r="34">
      <c r="A34" s="24" t="n"/>
      <c r="B34" s="24" t="n"/>
      <c r="C34" s="24" t="n"/>
      <c r="D34" s="24" t="n"/>
      <c r="E34" s="24" t="n"/>
      <c r="F34" s="24" t="n"/>
      <c r="G34" s="24" t="n"/>
      <c r="H34" s="24" t="n"/>
      <c r="I34" s="24" t="n"/>
      <c r="J34" s="24" t="n"/>
      <c r="K34" s="28" t="n"/>
      <c r="L34" s="30" t="n"/>
    </row>
    <row r="35">
      <c r="A35" s="24" t="n"/>
      <c r="B35" s="24" t="n"/>
      <c r="C35" s="24" t="n"/>
      <c r="D35" s="24" t="n"/>
      <c r="E35" s="24" t="n"/>
      <c r="F35" s="24" t="n"/>
      <c r="G35" s="24" t="n"/>
      <c r="H35" s="24" t="n"/>
      <c r="I35" s="24" t="n"/>
      <c r="J35" s="24" t="n"/>
      <c r="K35" s="28" t="n"/>
      <c r="L35" s="30" t="n"/>
    </row>
    <row r="36">
      <c r="A36" s="24" t="n"/>
      <c r="B36" s="24" t="n"/>
      <c r="C36" s="24" t="n"/>
      <c r="D36" s="24" t="n"/>
      <c r="E36" s="24" t="n"/>
      <c r="F36" s="24" t="n"/>
      <c r="G36" s="24" t="n"/>
      <c r="H36" s="24" t="n"/>
      <c r="I36" s="24" t="n"/>
      <c r="J36" s="24" t="n"/>
      <c r="K36" s="28" t="n"/>
      <c r="L36" s="30" t="n"/>
    </row>
    <row r="37">
      <c r="A37" s="24" t="n"/>
      <c r="B37" s="24" t="n"/>
      <c r="C37" s="24" t="n"/>
      <c r="D37" s="24" t="n"/>
      <c r="E37" s="24" t="n"/>
      <c r="F37" s="24" t="n"/>
      <c r="G37" s="24" t="n"/>
      <c r="H37" s="24" t="n"/>
      <c r="I37" s="24" t="n"/>
      <c r="J37" s="24" t="n"/>
      <c r="K37" s="28" t="n"/>
      <c r="L37" s="30" t="n"/>
    </row>
    <row r="38">
      <c r="A38" s="24" t="n"/>
      <c r="B38" s="24" t="n"/>
      <c r="C38" s="24" t="n"/>
      <c r="D38" s="24" t="n"/>
      <c r="E38" s="24" t="n"/>
      <c r="F38" s="24" t="n"/>
      <c r="G38" s="24" t="n"/>
      <c r="H38" s="24" t="n"/>
      <c r="I38" s="24" t="n"/>
      <c r="J38" s="24" t="n"/>
      <c r="K38" s="28" t="n"/>
      <c r="L38" s="30" t="n"/>
    </row>
    <row r="39">
      <c r="A39" s="24" t="n"/>
      <c r="B39" s="24" t="n"/>
      <c r="C39" s="24" t="n"/>
      <c r="D39" s="24" t="n"/>
      <c r="E39" s="24" t="n"/>
      <c r="F39" s="24" t="n"/>
      <c r="G39" s="24" t="n"/>
      <c r="H39" s="24" t="n"/>
      <c r="I39" s="24" t="n"/>
      <c r="J39" s="24" t="n"/>
      <c r="K39" s="28" t="n"/>
      <c r="L39" s="30" t="n"/>
    </row>
    <row r="40">
      <c r="A40" s="24" t="n"/>
      <c r="B40" s="24" t="n"/>
      <c r="C40" s="24" t="n"/>
      <c r="D40" s="24" t="n"/>
      <c r="E40" s="24" t="n"/>
      <c r="F40" s="24" t="n"/>
      <c r="G40" s="24" t="n"/>
      <c r="H40" s="24" t="n"/>
      <c r="I40" s="24" t="n"/>
      <c r="J40" s="24" t="n"/>
      <c r="K40" s="28" t="n"/>
      <c r="L40" s="30" t="n"/>
    </row>
    <row r="41">
      <c r="A41" s="24" t="n"/>
      <c r="B41" s="24" t="n"/>
      <c r="C41" s="24" t="n"/>
      <c r="D41" s="24" t="n"/>
      <c r="E41" s="24" t="n"/>
      <c r="F41" s="24" t="n"/>
      <c r="G41" s="24" t="n"/>
      <c r="H41" s="24" t="n"/>
      <c r="I41" s="24" t="n"/>
      <c r="J41" s="24" t="n"/>
      <c r="K41" s="28" t="n"/>
      <c r="L41" s="30" t="n"/>
    </row>
    <row r="42">
      <c r="A42" s="24" t="n"/>
      <c r="B42" s="24" t="n"/>
      <c r="C42" s="24" t="n"/>
      <c r="D42" s="24" t="n"/>
      <c r="E42" s="24" t="n"/>
      <c r="F42" s="24" t="n"/>
      <c r="G42" s="24" t="n"/>
      <c r="H42" s="24" t="n"/>
      <c r="I42" s="24" t="n"/>
      <c r="J42" s="24" t="n"/>
      <c r="K42" s="28" t="n"/>
      <c r="L42" s="30" t="n"/>
    </row>
    <row r="43">
      <c r="A43" s="24" t="n"/>
      <c r="B43" s="24" t="n"/>
      <c r="C43" s="24" t="n"/>
      <c r="D43" s="24" t="n"/>
      <c r="E43" s="24" t="n"/>
      <c r="F43" s="24" t="n"/>
      <c r="G43" s="24" t="n"/>
      <c r="H43" s="24" t="n"/>
      <c r="I43" s="24" t="n"/>
      <c r="J43" s="24" t="n"/>
      <c r="K43" s="28" t="n"/>
      <c r="L43" s="30" t="n"/>
    </row>
    <row r="44">
      <c r="A44" s="24" t="n"/>
      <c r="B44" s="24" t="n"/>
      <c r="C44" s="24" t="n"/>
      <c r="D44" s="24" t="n"/>
      <c r="E44" s="24" t="n"/>
      <c r="F44" s="24" t="n"/>
      <c r="G44" s="24" t="n"/>
      <c r="H44" s="24" t="n"/>
      <c r="I44" s="24" t="n"/>
      <c r="J44" s="24" t="n"/>
      <c r="K44" s="28" t="n"/>
      <c r="L44" s="30" t="n"/>
    </row>
    <row r="45">
      <c r="A45" s="24" t="n"/>
      <c r="B45" s="24" t="n"/>
      <c r="C45" s="24" t="n"/>
      <c r="D45" s="24" t="n"/>
      <c r="E45" s="24" t="n"/>
      <c r="F45" s="24" t="n"/>
      <c r="G45" s="24" t="n"/>
      <c r="H45" s="24" t="n"/>
      <c r="I45" s="24" t="n"/>
      <c r="J45" s="24" t="n"/>
      <c r="K45" s="28" t="n"/>
      <c r="L45" s="30" t="n"/>
    </row>
    <row r="46">
      <c r="A46" s="24" t="n"/>
      <c r="B46" s="24" t="n"/>
      <c r="C46" s="24" t="n"/>
      <c r="D46" s="24" t="n"/>
      <c r="E46" s="24" t="n"/>
      <c r="F46" s="24" t="n"/>
      <c r="G46" s="24" t="n"/>
      <c r="H46" s="24" t="n"/>
      <c r="I46" s="24" t="n"/>
      <c r="J46" s="24" t="n"/>
      <c r="K46" s="28" t="n"/>
      <c r="L46" s="30" t="n"/>
    </row>
    <row r="47">
      <c r="A47" s="24" t="n"/>
      <c r="B47" s="24" t="n"/>
      <c r="C47" s="24" t="n"/>
      <c r="D47" s="24" t="n"/>
      <c r="E47" s="24" t="n"/>
      <c r="F47" s="24" t="n"/>
      <c r="G47" s="24" t="n"/>
      <c r="H47" s="24" t="n"/>
      <c r="I47" s="24" t="n"/>
      <c r="J47" s="24" t="n"/>
      <c r="K47" s="28" t="n"/>
      <c r="L47" s="30" t="n"/>
    </row>
    <row r="48">
      <c r="A48" s="24" t="n"/>
      <c r="B48" s="24" t="n"/>
      <c r="C48" s="24" t="n"/>
      <c r="D48" s="24" t="n"/>
      <c r="E48" s="24" t="n"/>
      <c r="F48" s="24" t="n"/>
      <c r="G48" s="24" t="n"/>
      <c r="H48" s="24" t="n"/>
      <c r="I48" s="24" t="n"/>
      <c r="J48" s="24" t="n"/>
      <c r="K48" s="28" t="n"/>
      <c r="L48" s="30" t="n"/>
    </row>
    <row r="49">
      <c r="A49" s="24" t="n"/>
      <c r="B49" s="24" t="n"/>
      <c r="C49" s="24" t="n"/>
      <c r="D49" s="24" t="n"/>
      <c r="E49" s="24" t="n"/>
      <c r="F49" s="24" t="n"/>
      <c r="G49" s="24" t="n"/>
      <c r="H49" s="24" t="n"/>
      <c r="I49" s="24" t="n"/>
      <c r="J49" s="24" t="n"/>
      <c r="K49" s="28" t="n"/>
      <c r="L49" s="30" t="n"/>
    </row>
    <row r="50">
      <c r="A50" s="24" t="n"/>
      <c r="B50" s="24" t="n"/>
      <c r="C50" s="24" t="n"/>
      <c r="D50" s="24" t="n"/>
      <c r="E50" s="24" t="n"/>
      <c r="F50" s="24" t="n"/>
      <c r="G50" s="24" t="n"/>
      <c r="H50" s="24" t="n"/>
      <c r="I50" s="24" t="n"/>
      <c r="J50" s="24" t="n"/>
      <c r="K50" s="28" t="n"/>
      <c r="L50" s="30" t="n"/>
    </row>
    <row r="51">
      <c r="A51" s="24" t="n"/>
      <c r="B51" s="24" t="n"/>
      <c r="C51" s="24" t="n"/>
      <c r="D51" s="24" t="n"/>
      <c r="E51" s="24" t="n"/>
      <c r="F51" s="24" t="n"/>
      <c r="G51" s="24" t="n"/>
      <c r="H51" s="24" t="n"/>
      <c r="I51" s="24" t="n"/>
      <c r="J51" s="24" t="n"/>
      <c r="K51" s="28" t="n"/>
      <c r="L51" s="30" t="n"/>
    </row>
    <row r="52">
      <c r="A52" s="24" t="n"/>
      <c r="B52" s="24" t="n"/>
      <c r="C52" s="24" t="n"/>
      <c r="D52" s="24" t="n"/>
      <c r="E52" s="24" t="n"/>
      <c r="F52" s="24" t="n"/>
      <c r="G52" s="24" t="n"/>
      <c r="H52" s="24" t="n"/>
      <c r="I52" s="24" t="n"/>
      <c r="J52" s="24" t="n"/>
      <c r="K52" s="28" t="n"/>
      <c r="L52" s="30" t="n"/>
    </row>
    <row r="53">
      <c r="A53" s="24" t="n"/>
      <c r="B53" s="24" t="n"/>
      <c r="C53" s="24" t="n"/>
      <c r="D53" s="24" t="n"/>
      <c r="E53" s="24" t="n"/>
      <c r="F53" s="24" t="n"/>
      <c r="G53" s="24" t="n"/>
      <c r="H53" s="24" t="n"/>
      <c r="I53" s="24" t="n"/>
      <c r="J53" s="24" t="n"/>
      <c r="K53" s="28" t="n"/>
      <c r="L53" s="30" t="n"/>
    </row>
    <row r="54">
      <c r="A54" s="24" t="n"/>
      <c r="B54" s="24" t="n"/>
      <c r="C54" s="24" t="n"/>
      <c r="D54" s="24" t="n"/>
      <c r="E54" s="24" t="n"/>
      <c r="F54" s="24" t="n"/>
      <c r="G54" s="24" t="n"/>
      <c r="H54" s="24" t="n"/>
      <c r="I54" s="24" t="n"/>
      <c r="J54" s="24" t="n"/>
      <c r="K54" s="28" t="n"/>
      <c r="L54" s="30" t="n"/>
    </row>
    <row r="55">
      <c r="A55" s="24" t="n"/>
      <c r="B55" s="24" t="n"/>
      <c r="C55" s="24" t="n"/>
      <c r="D55" s="24" t="n"/>
      <c r="E55" s="24" t="n"/>
      <c r="F55" s="24" t="n"/>
      <c r="G55" s="24" t="n"/>
      <c r="H55" s="24" t="n"/>
      <c r="I55" s="24" t="n"/>
      <c r="J55" s="24" t="n"/>
      <c r="K55" s="28" t="n"/>
      <c r="L55" s="30" t="n"/>
    </row>
    <row r="56">
      <c r="A56" s="24" t="n"/>
      <c r="B56" s="24" t="n"/>
      <c r="C56" s="24" t="n"/>
      <c r="D56" s="24" t="n"/>
      <c r="E56" s="24" t="n"/>
      <c r="F56" s="24" t="n"/>
      <c r="G56" s="24" t="n"/>
      <c r="H56" s="24" t="n"/>
      <c r="I56" s="24" t="n"/>
      <c r="J56" s="24" t="n"/>
      <c r="K56" s="28" t="n"/>
      <c r="L56" s="30" t="n"/>
    </row>
    <row r="57">
      <c r="A57" s="24" t="n"/>
      <c r="B57" s="24" t="n"/>
      <c r="C57" s="24" t="n"/>
      <c r="D57" s="24" t="n"/>
      <c r="E57" s="24" t="n"/>
      <c r="F57" s="24" t="n"/>
      <c r="G57" s="24" t="n"/>
      <c r="H57" s="24" t="n"/>
      <c r="I57" s="24" t="n"/>
      <c r="J57" s="24" t="n"/>
      <c r="K57" s="28" t="n"/>
      <c r="L57" s="30" t="n"/>
    </row>
    <row r="58">
      <c r="A58" s="24" t="n"/>
      <c r="B58" s="24" t="n"/>
      <c r="C58" s="24" t="n"/>
      <c r="D58" s="24" t="n"/>
      <c r="E58" s="24" t="n"/>
      <c r="F58" s="24" t="n"/>
      <c r="G58" s="24" t="n"/>
      <c r="H58" s="24" t="n"/>
      <c r="I58" s="24" t="n"/>
      <c r="J58" s="24" t="n"/>
      <c r="K58" s="28" t="n"/>
      <c r="L58" s="30" t="n"/>
    </row>
    <row r="59">
      <c r="A59" s="24" t="n"/>
      <c r="B59" s="24" t="n"/>
      <c r="C59" s="24" t="n"/>
      <c r="D59" s="24" t="n"/>
      <c r="E59" s="24" t="n"/>
      <c r="F59" s="24" t="n"/>
      <c r="G59" s="24" t="n"/>
      <c r="H59" s="24" t="n"/>
      <c r="I59" s="24" t="n"/>
      <c r="J59" s="24" t="n"/>
      <c r="K59" s="28" t="n"/>
      <c r="L59" s="30" t="n"/>
    </row>
    <row r="60">
      <c r="A60" s="24" t="n"/>
      <c r="B60" s="24" t="n"/>
      <c r="C60" s="24" t="n"/>
      <c r="D60" s="24" t="n"/>
      <c r="E60" s="24" t="n"/>
      <c r="F60" s="24" t="n"/>
      <c r="G60" s="24" t="n"/>
      <c r="H60" s="24" t="n"/>
      <c r="I60" s="24" t="n"/>
      <c r="J60" s="24" t="n"/>
      <c r="K60" s="28" t="n"/>
      <c r="L60" s="30" t="n"/>
    </row>
    <row r="61">
      <c r="A61" s="24" t="n"/>
      <c r="B61" s="24" t="n"/>
      <c r="C61" s="24" t="n"/>
      <c r="D61" s="24" t="n"/>
      <c r="E61" s="24" t="n"/>
      <c r="F61" s="24" t="n"/>
      <c r="G61" s="24" t="n"/>
      <c r="H61" s="24" t="n"/>
      <c r="I61" s="24" t="n"/>
      <c r="J61" s="24" t="n"/>
      <c r="K61" s="28" t="n"/>
      <c r="L61" s="30" t="n"/>
    </row>
    <row r="62">
      <c r="A62" s="24" t="n"/>
      <c r="B62" s="24" t="n"/>
      <c r="C62" s="24" t="n"/>
      <c r="D62" s="24" t="n"/>
      <c r="E62" s="24" t="n"/>
      <c r="F62" s="24" t="n"/>
      <c r="G62" s="24" t="n"/>
      <c r="H62" s="24" t="n"/>
      <c r="I62" s="24" t="n"/>
      <c r="J62" s="24" t="n"/>
      <c r="K62" s="28" t="n"/>
      <c r="L62" s="30" t="n"/>
    </row>
    <row r="63">
      <c r="A63" s="24" t="n"/>
      <c r="B63" s="24" t="n"/>
      <c r="C63" s="24" t="n"/>
      <c r="D63" s="24" t="n"/>
      <c r="E63" s="24" t="n"/>
      <c r="F63" s="24" t="n"/>
      <c r="G63" s="24" t="n"/>
      <c r="H63" s="24" t="n"/>
      <c r="I63" s="24" t="n"/>
      <c r="J63" s="24" t="n"/>
      <c r="K63" s="28" t="n"/>
      <c r="L63" s="30" t="n"/>
    </row>
    <row r="64">
      <c r="A64" s="24" t="n"/>
      <c r="B64" s="24" t="n"/>
      <c r="C64" s="24" t="n"/>
      <c r="D64" s="24" t="n"/>
      <c r="E64" s="24" t="n"/>
      <c r="F64" s="24" t="n"/>
      <c r="G64" s="24" t="n"/>
      <c r="H64" s="24" t="n"/>
      <c r="I64" s="24" t="n"/>
      <c r="J64" s="24" t="n"/>
      <c r="K64" s="28" t="n"/>
      <c r="L64" s="30" t="n"/>
    </row>
    <row r="65">
      <c r="A65" s="24" t="n"/>
      <c r="B65" s="24" t="n"/>
      <c r="C65" s="24" t="n"/>
      <c r="D65" s="24" t="n"/>
      <c r="E65" s="24" t="n"/>
      <c r="F65" s="24" t="n"/>
      <c r="G65" s="24" t="n"/>
      <c r="H65" s="24" t="n"/>
      <c r="I65" s="24" t="n"/>
      <c r="J65" s="24" t="n"/>
      <c r="K65" s="28" t="n"/>
      <c r="L65" s="30" t="n"/>
    </row>
    <row r="66">
      <c r="A66" s="24" t="n"/>
      <c r="B66" s="24" t="n"/>
      <c r="C66" s="24" t="n"/>
      <c r="D66" s="24" t="n"/>
      <c r="E66" s="24" t="n"/>
      <c r="F66" s="24" t="n"/>
      <c r="G66" s="24" t="n"/>
      <c r="H66" s="24" t="n"/>
      <c r="I66" s="24" t="n"/>
      <c r="J66" s="24" t="n"/>
      <c r="K66" s="28" t="n"/>
      <c r="L66" s="30" t="n"/>
    </row>
    <row r="67">
      <c r="A67" s="24" t="n"/>
      <c r="B67" s="24" t="n"/>
      <c r="C67" s="24" t="n"/>
      <c r="D67" s="24" t="n"/>
      <c r="E67" s="24" t="n"/>
      <c r="F67" s="24" t="n"/>
      <c r="G67" s="24" t="n"/>
      <c r="H67" s="24" t="n"/>
      <c r="I67" s="24" t="n"/>
      <c r="J67" s="24" t="n"/>
      <c r="K67" s="28" t="n"/>
      <c r="L67" s="30" t="n"/>
    </row>
    <row r="68">
      <c r="A68" s="24" t="n"/>
      <c r="B68" s="24" t="n"/>
      <c r="C68" s="24" t="n"/>
      <c r="D68" s="24" t="n"/>
      <c r="E68" s="24" t="n"/>
      <c r="F68" s="24" t="n"/>
      <c r="G68" s="24" t="n"/>
      <c r="H68" s="24" t="n"/>
      <c r="I68" s="24" t="n"/>
      <c r="J68" s="24" t="n"/>
      <c r="K68" s="28" t="n"/>
      <c r="L68" s="30" t="n"/>
    </row>
    <row r="69">
      <c r="A69" s="24" t="n"/>
      <c r="B69" s="24" t="n"/>
      <c r="C69" s="24" t="n"/>
      <c r="D69" s="24" t="n"/>
      <c r="E69" s="24" t="n"/>
      <c r="F69" s="24" t="n"/>
      <c r="G69" s="24" t="n"/>
      <c r="H69" s="24" t="n"/>
      <c r="I69" s="24" t="n"/>
      <c r="J69" s="24" t="n"/>
      <c r="K69" s="28" t="n"/>
      <c r="L69" s="30" t="n"/>
    </row>
    <row r="70">
      <c r="A70" s="24" t="n"/>
      <c r="B70" s="24" t="n"/>
      <c r="C70" s="24" t="n"/>
      <c r="D70" s="24" t="n"/>
      <c r="E70" s="24" t="n"/>
      <c r="F70" s="24" t="n"/>
      <c r="G70" s="24" t="n"/>
      <c r="H70" s="24" t="n"/>
      <c r="I70" s="24" t="n"/>
      <c r="J70" s="24" t="n"/>
      <c r="K70" s="28" t="n"/>
      <c r="L70" s="30" t="n"/>
    </row>
    <row r="71">
      <c r="A71" s="24" t="n"/>
      <c r="B71" s="24" t="n"/>
      <c r="C71" s="24" t="n"/>
      <c r="D71" s="24" t="n"/>
      <c r="E71" s="24" t="n"/>
      <c r="F71" s="24" t="n"/>
      <c r="G71" s="24" t="n"/>
      <c r="H71" s="24" t="n"/>
      <c r="I71" s="24" t="n"/>
      <c r="J71" s="24" t="n"/>
      <c r="K71" s="28" t="n"/>
      <c r="L71" s="30" t="n"/>
    </row>
    <row r="72">
      <c r="A72" s="24" t="n"/>
      <c r="B72" s="24" t="n"/>
      <c r="C72" s="24" t="n"/>
      <c r="D72" s="24" t="n"/>
      <c r="E72" s="24" t="n"/>
      <c r="F72" s="24" t="n"/>
      <c r="G72" s="24" t="n"/>
      <c r="H72" s="24" t="n"/>
      <c r="I72" s="24" t="n"/>
      <c r="J72" s="24" t="n"/>
      <c r="K72" s="28" t="n"/>
      <c r="L72" s="30" t="n"/>
    </row>
    <row r="73">
      <c r="A73" s="24" t="n"/>
      <c r="B73" s="24" t="n"/>
      <c r="C73" s="24" t="n"/>
      <c r="D73" s="24" t="n"/>
      <c r="E73" s="24" t="n"/>
      <c r="F73" s="24" t="n"/>
      <c r="G73" s="24" t="n"/>
      <c r="H73" s="24" t="n"/>
      <c r="I73" s="24" t="n"/>
      <c r="J73" s="24" t="n"/>
      <c r="K73" s="28" t="n"/>
      <c r="L73" s="30" t="n"/>
    </row>
    <row r="74">
      <c r="A74" s="24" t="n"/>
      <c r="B74" s="24" t="n"/>
      <c r="C74" s="24" t="n"/>
      <c r="D74" s="24" t="n"/>
      <c r="E74" s="24" t="n"/>
      <c r="F74" s="24" t="n"/>
      <c r="G74" s="24" t="n"/>
      <c r="H74" s="24" t="n"/>
      <c r="I74" s="24" t="n"/>
      <c r="J74" s="24" t="n"/>
      <c r="K74" s="28" t="n"/>
      <c r="L74" s="30" t="n"/>
    </row>
    <row r="75">
      <c r="A75" s="24" t="n"/>
      <c r="B75" s="24" t="n"/>
      <c r="C75" s="24" t="n"/>
      <c r="D75" s="24" t="n"/>
      <c r="E75" s="24" t="n"/>
      <c r="F75" s="24" t="n"/>
      <c r="G75" s="24" t="n"/>
      <c r="H75" s="24" t="n"/>
      <c r="I75" s="24" t="n"/>
      <c r="J75" s="24" t="n"/>
      <c r="K75" s="28" t="n"/>
      <c r="L75" s="30" t="n"/>
    </row>
    <row r="76">
      <c r="A76" s="24" t="n"/>
      <c r="B76" s="24" t="n"/>
      <c r="C76" s="24" t="n"/>
      <c r="D76" s="24" t="n"/>
      <c r="E76" s="24" t="n"/>
      <c r="F76" s="24" t="n"/>
      <c r="G76" s="24" t="n"/>
      <c r="H76" s="24" t="n"/>
      <c r="I76" s="24" t="n"/>
      <c r="J76" s="24" t="n"/>
      <c r="K76" s="28" t="n"/>
      <c r="L76" s="30" t="n"/>
    </row>
    <row r="77">
      <c r="A77" s="24" t="n"/>
      <c r="B77" s="24" t="n"/>
      <c r="C77" s="24" t="n"/>
      <c r="D77" s="24" t="n"/>
      <c r="E77" s="24" t="n"/>
      <c r="F77" s="24" t="n"/>
      <c r="G77" s="24" t="n"/>
      <c r="H77" s="24" t="n"/>
      <c r="I77" s="24" t="n"/>
      <c r="J77" s="24" t="n"/>
      <c r="K77" s="28" t="n"/>
      <c r="L77" s="30" t="n"/>
    </row>
    <row r="78">
      <c r="A78" s="24" t="n"/>
      <c r="B78" s="24" t="n"/>
      <c r="C78" s="24" t="n"/>
      <c r="D78" s="24" t="n"/>
      <c r="E78" s="24" t="n"/>
      <c r="F78" s="24" t="n"/>
      <c r="G78" s="24" t="n"/>
      <c r="H78" s="24" t="n"/>
      <c r="I78" s="24" t="n"/>
      <c r="J78" s="24" t="n"/>
      <c r="K78" s="28" t="n"/>
      <c r="L78" s="30" t="n"/>
    </row>
    <row r="79">
      <c r="A79" s="24" t="n"/>
      <c r="B79" s="24" t="n"/>
      <c r="C79" s="24" t="n"/>
      <c r="D79" s="24" t="n"/>
      <c r="E79" s="24" t="n"/>
      <c r="F79" s="24" t="n"/>
      <c r="G79" s="24" t="n"/>
      <c r="H79" s="24" t="n"/>
      <c r="I79" s="24" t="n"/>
      <c r="J79" s="24" t="n"/>
      <c r="K79" s="28" t="n"/>
      <c r="L79" s="30" t="n"/>
    </row>
    <row r="80">
      <c r="A80" s="24" t="n"/>
      <c r="B80" s="24" t="n"/>
      <c r="C80" s="24" t="n"/>
      <c r="D80" s="24" t="n"/>
      <c r="E80" s="24" t="n"/>
      <c r="F80" s="24" t="n"/>
      <c r="G80" s="24" t="n"/>
      <c r="H80" s="24" t="n"/>
      <c r="I80" s="24" t="n"/>
      <c r="J80" s="24" t="n"/>
      <c r="K80" s="28" t="n"/>
      <c r="L80" s="30" t="n"/>
    </row>
    <row r="81">
      <c r="A81" s="24" t="n"/>
      <c r="B81" s="24" t="n"/>
      <c r="C81" s="24" t="n"/>
      <c r="D81" s="24" t="n"/>
      <c r="E81" s="24" t="n"/>
      <c r="F81" s="24" t="n"/>
      <c r="G81" s="24" t="n"/>
      <c r="H81" s="24" t="n"/>
      <c r="I81" s="24" t="n"/>
      <c r="J81" s="24" t="n"/>
      <c r="K81" s="28" t="n"/>
      <c r="L81" s="30" t="n"/>
    </row>
    <row r="82">
      <c r="A82" s="24" t="n"/>
      <c r="B82" s="24" t="n"/>
      <c r="C82" s="24" t="n"/>
      <c r="D82" s="24" t="n"/>
      <c r="E82" s="24" t="n"/>
      <c r="F82" s="24" t="n"/>
      <c r="G82" s="24" t="n"/>
      <c r="H82" s="24" t="n"/>
      <c r="I82" s="24" t="n"/>
      <c r="J82" s="24" t="n"/>
      <c r="K82" s="28" t="n"/>
      <c r="L82" s="30" t="n"/>
    </row>
    <row r="83">
      <c r="A83" s="24" t="n"/>
      <c r="B83" s="24" t="n"/>
      <c r="C83" s="24" t="n"/>
      <c r="D83" s="24" t="n"/>
      <c r="E83" s="24" t="n"/>
      <c r="F83" s="24" t="n"/>
      <c r="G83" s="24" t="n"/>
      <c r="H83" s="24" t="n"/>
      <c r="I83" s="24" t="n"/>
      <c r="J83" s="24" t="n"/>
      <c r="K83" s="28" t="n"/>
      <c r="L83" s="30" t="n"/>
    </row>
    <row r="84">
      <c r="A84" s="24" t="n"/>
      <c r="B84" s="24" t="n"/>
      <c r="C84" s="24" t="n"/>
      <c r="D84" s="24" t="n"/>
      <c r="E84" s="24" t="n"/>
      <c r="F84" s="24" t="n"/>
      <c r="G84" s="24" t="n"/>
      <c r="H84" s="24" t="n"/>
      <c r="I84" s="24" t="n"/>
      <c r="J84" s="24" t="n"/>
      <c r="K84" s="28" t="n"/>
      <c r="L84" s="30" t="n"/>
    </row>
    <row r="85">
      <c r="A85" s="24" t="n"/>
      <c r="B85" s="24" t="n"/>
      <c r="C85" s="24" t="n"/>
      <c r="D85" s="24" t="n"/>
      <c r="E85" s="24" t="n"/>
      <c r="F85" s="24" t="n"/>
      <c r="G85" s="24" t="n"/>
      <c r="H85" s="24" t="n"/>
      <c r="I85" s="24" t="n"/>
      <c r="J85" s="24" t="n"/>
      <c r="K85" s="28" t="n"/>
      <c r="L85" s="30" t="n"/>
    </row>
    <row r="86">
      <c r="A86" s="24" t="n"/>
      <c r="B86" s="24" t="n"/>
      <c r="C86" s="24" t="n"/>
      <c r="D86" s="24" t="n"/>
      <c r="E86" s="24" t="n"/>
      <c r="F86" s="24" t="n"/>
      <c r="G86" s="24" t="n"/>
      <c r="H86" s="24" t="n"/>
      <c r="I86" s="24" t="n"/>
      <c r="J86" s="24" t="n"/>
      <c r="K86" s="28" t="n"/>
      <c r="L86" s="30" t="n"/>
    </row>
    <row r="87">
      <c r="A87" s="24" t="n"/>
      <c r="B87" s="24" t="n"/>
      <c r="C87" s="24" t="n"/>
      <c r="D87" s="24" t="n"/>
      <c r="E87" s="24" t="n"/>
      <c r="F87" s="24" t="n"/>
      <c r="G87" s="24" t="n"/>
      <c r="H87" s="24" t="n"/>
      <c r="I87" s="24" t="n"/>
      <c r="J87" s="24" t="n"/>
      <c r="K87" s="28" t="n"/>
      <c r="L87" s="30" t="n"/>
    </row>
    <row r="88">
      <c r="A88" s="24" t="n"/>
      <c r="B88" s="24" t="n"/>
      <c r="C88" s="24" t="n"/>
      <c r="D88" s="24" t="n"/>
      <c r="E88" s="24" t="n"/>
      <c r="F88" s="24" t="n"/>
      <c r="G88" s="24" t="n"/>
      <c r="H88" s="24" t="n"/>
      <c r="I88" s="24" t="n"/>
      <c r="J88" s="24" t="n"/>
      <c r="K88" s="28" t="n"/>
      <c r="L88" s="30" t="n"/>
    </row>
    <row r="89">
      <c r="A89" s="24" t="n"/>
      <c r="B89" s="24" t="n"/>
      <c r="C89" s="24" t="n"/>
      <c r="D89" s="24" t="n"/>
      <c r="E89" s="24" t="n"/>
      <c r="F89" s="24" t="n"/>
      <c r="G89" s="24" t="n"/>
      <c r="H89" s="24" t="n"/>
      <c r="I89" s="24" t="n"/>
      <c r="J89" s="24" t="n"/>
      <c r="K89" s="28" t="n"/>
      <c r="L89" s="30" t="n"/>
    </row>
    <row r="90">
      <c r="A90" s="24" t="n"/>
      <c r="B90" s="24" t="n"/>
      <c r="C90" s="24" t="n"/>
      <c r="D90" s="24" t="n"/>
      <c r="E90" s="24" t="n"/>
      <c r="F90" s="24" t="n"/>
      <c r="G90" s="24" t="n"/>
      <c r="H90" s="24" t="n"/>
      <c r="I90" s="24" t="n"/>
      <c r="J90" s="24" t="n"/>
      <c r="K90" s="28" t="n"/>
      <c r="L90" s="30" t="n"/>
    </row>
    <row r="91">
      <c r="A91" s="24" t="n"/>
      <c r="B91" s="24" t="n"/>
      <c r="C91" s="24" t="n"/>
      <c r="D91" s="24" t="n"/>
      <c r="E91" s="24" t="n"/>
      <c r="F91" s="24" t="n"/>
      <c r="G91" s="24" t="n"/>
      <c r="H91" s="24" t="n"/>
      <c r="I91" s="24" t="n"/>
      <c r="J91" s="24" t="n"/>
      <c r="K91" s="28" t="n"/>
      <c r="L91" s="30" t="n"/>
    </row>
    <row r="92">
      <c r="A92" s="24" t="n"/>
      <c r="B92" s="24" t="n"/>
      <c r="C92" s="24" t="n"/>
      <c r="D92" s="24" t="n"/>
      <c r="E92" s="24" t="n"/>
      <c r="F92" s="24" t="n"/>
      <c r="G92" s="24" t="n"/>
      <c r="H92" s="24" t="n"/>
      <c r="I92" s="24" t="n"/>
      <c r="J92" s="24" t="n"/>
      <c r="K92" s="28" t="n"/>
      <c r="L92" s="30" t="n"/>
    </row>
    <row r="93">
      <c r="A93" s="24" t="n"/>
      <c r="B93" s="24" t="n"/>
      <c r="C93" s="24" t="n"/>
      <c r="D93" s="24" t="n"/>
      <c r="E93" s="24" t="n"/>
      <c r="F93" s="24" t="n"/>
      <c r="G93" s="24" t="n"/>
      <c r="H93" s="24" t="n"/>
      <c r="I93" s="24" t="n"/>
      <c r="J93" s="24" t="n"/>
      <c r="K93" s="28" t="n"/>
      <c r="L93" s="30" t="n"/>
    </row>
    <row r="94">
      <c r="A94" s="24" t="n"/>
      <c r="B94" s="24" t="n"/>
      <c r="C94" s="24" t="n"/>
      <c r="D94" s="24" t="n"/>
      <c r="E94" s="24" t="n"/>
      <c r="F94" s="24" t="n"/>
      <c r="G94" s="24" t="n"/>
      <c r="H94" s="24" t="n"/>
      <c r="I94" s="24" t="n"/>
      <c r="J94" s="24" t="n"/>
      <c r="K94" s="28" t="n"/>
      <c r="L94" s="30" t="n"/>
    </row>
    <row r="95">
      <c r="A95" s="24" t="n"/>
      <c r="B95" s="24" t="n"/>
      <c r="C95" s="24" t="n"/>
      <c r="D95" s="24" t="n"/>
      <c r="E95" s="24" t="n"/>
      <c r="F95" s="24" t="n"/>
      <c r="G95" s="24" t="n"/>
      <c r="H95" s="24" t="n"/>
      <c r="I95" s="24" t="n"/>
      <c r="J95" s="24" t="n"/>
      <c r="K95" s="28" t="n"/>
      <c r="L95" s="30" t="n"/>
    </row>
    <row r="96">
      <c r="A96" s="24" t="n"/>
      <c r="B96" s="24" t="n"/>
      <c r="C96" s="24" t="n"/>
      <c r="D96" s="24" t="n"/>
      <c r="E96" s="24" t="n"/>
      <c r="F96" s="24" t="n"/>
      <c r="G96" s="24" t="n"/>
      <c r="H96" s="24" t="n"/>
      <c r="I96" s="24" t="n"/>
      <c r="J96" s="24" t="n"/>
      <c r="K96" s="28" t="n"/>
      <c r="L96" s="30" t="n"/>
    </row>
    <row r="97">
      <c r="A97" s="24" t="n"/>
      <c r="B97" s="24" t="n"/>
      <c r="C97" s="24" t="n"/>
      <c r="D97" s="24" t="n"/>
      <c r="E97" s="24" t="n"/>
      <c r="F97" s="24" t="n"/>
      <c r="G97" s="24" t="n"/>
      <c r="H97" s="24" t="n"/>
      <c r="I97" s="24" t="n"/>
      <c r="J97" s="24" t="n"/>
      <c r="K97" s="28" t="n"/>
      <c r="L97" s="30" t="n"/>
    </row>
    <row r="98">
      <c r="A98" s="24" t="n"/>
      <c r="B98" s="24" t="n"/>
      <c r="C98" s="24" t="n"/>
      <c r="D98" s="24" t="n"/>
      <c r="E98" s="24" t="n"/>
      <c r="F98" s="24" t="n"/>
      <c r="G98" s="24" t="n"/>
      <c r="H98" s="24" t="n"/>
      <c r="I98" s="24" t="n"/>
      <c r="J98" s="24" t="n"/>
      <c r="K98" s="28" t="n"/>
      <c r="L98" s="30" t="n"/>
    </row>
    <row r="99">
      <c r="A99" s="24" t="n"/>
      <c r="B99" s="24" t="n"/>
      <c r="C99" s="24" t="n"/>
      <c r="D99" s="24" t="n"/>
      <c r="E99" s="24" t="n"/>
      <c r="F99" s="24" t="n"/>
      <c r="G99" s="24" t="n"/>
      <c r="H99" s="24" t="n"/>
      <c r="I99" s="24" t="n"/>
      <c r="J99" s="24" t="n"/>
      <c r="K99" s="28" t="n"/>
      <c r="L99" s="30" t="n"/>
    </row>
    <row r="100">
      <c r="A100" s="24" t="n"/>
      <c r="B100" s="24" t="n"/>
      <c r="C100" s="24" t="n"/>
      <c r="D100" s="24" t="n"/>
      <c r="E100" s="24" t="n"/>
      <c r="F100" s="24" t="n"/>
      <c r="G100" s="24" t="n"/>
      <c r="H100" s="24" t="n"/>
      <c r="I100" s="24" t="n"/>
      <c r="J100" s="24" t="n"/>
      <c r="K100" s="28" t="n"/>
      <c r="L100" s="30" t="n"/>
    </row>
    <row r="101">
      <c r="A101" s="24" t="n"/>
      <c r="B101" s="24" t="n"/>
      <c r="C101" s="24" t="n"/>
      <c r="D101" s="24" t="n"/>
      <c r="E101" s="24" t="n"/>
      <c r="F101" s="24" t="n"/>
      <c r="G101" s="24" t="n"/>
      <c r="H101" s="24" t="n"/>
      <c r="I101" s="24" t="n"/>
      <c r="J101" s="24" t="n"/>
      <c r="K101" s="28" t="n"/>
      <c r="L101" s="30" t="n"/>
    </row>
  </sheetData>
  <autoFilter ref="A1:L101"/>
  <conditionalFormatting sqref="A2:L101">
    <cfRule type="expression" priority="1" dxfId="7">
      <formula>AND($A2&lt;&gt;"",$E2="No")</formula>
    </cfRule>
  </conditionalFormatting>
  <conditionalFormatting sqref="A2:A101">
    <cfRule type="expression" priority="2" dxfId="3">
      <formula>AND(A2&lt;&gt;"",COUNTIF($A$2:$A$101,A2)&gt;1)</formula>
    </cfRule>
  </conditionalFormatting>
  <conditionalFormatting sqref="K2:K101">
    <cfRule type="expression" priority="3" dxfId="1">
      <formula>AND($A2&lt;&gt;"",$E2="Yes",$K2=0)</formula>
    </cfRule>
  </conditionalFormatting>
  <conditionalFormatting sqref="G2:G101">
    <cfRule type="expression" priority="4" dxfId="1">
      <formula>AND($A2&lt;&gt;"",OR($C2="RV Full Hookup",$C2="RV Electric/Water"),$G2=0)</formula>
    </cfRule>
  </conditionalFormatting>
  <dataValidations count="7">
    <dataValidation sqref="C2:C101" showDropDown="0" showInputMessage="0" showErrorMessage="0" allowBlank="0" type="list">
      <formula1>"RV Full Hookup,RV Electric/Water,Tent,Cabin"</formula1>
    </dataValidation>
    <dataValidation sqref="E2:E101" showDropDown="0" showInputMessage="0" showErrorMessage="0" allowBlank="0" type="list">
      <formula1>"Yes,No"</formula1>
    </dataValidation>
    <dataValidation sqref="F2:F101" showDropDown="0" showInputMessage="0" showErrorMessage="0" allowBlank="0" type="whole" operator="between">
      <formula1>1</formula1>
      <formula2>30</formula2>
    </dataValidation>
    <dataValidation sqref="G2:G101" showDropDown="0" showInputMessage="0" showErrorMessage="0" allowBlank="0" type="whole" operator="between">
      <formula1>0</formula1>
      <formula2>100</formula2>
    </dataValidation>
    <dataValidation sqref="H2:H101" showDropDown="0" showInputMessage="0" showErrorMessage="0" allowBlank="0" type="list">
      <formula1>"None,20 Amp,30 Amp,50 Amp,30/50 Amp"</formula1>
    </dataValidation>
    <dataValidation sqref="I2:J101" showDropDown="0" showInputMessage="0" showErrorMessage="0" allowBlank="0" type="list">
      <formula1>"Yes,No"</formula1>
    </dataValidation>
    <dataValidation sqref="K2:K101" showDropDown="0" showInputMessage="0" showErrorMessage="0" allowBlank="0" type="decimal" operator="between">
      <formula1>0</formula1>
      <formula2>10000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Campground Reservation Tracker Instructions</t>
        </is>
      </c>
    </row>
    <row r="3">
      <c r="A3" s="8" t="inlineStr">
        <is>
          <t>Getting Started</t>
        </is>
      </c>
    </row>
    <row r="4" ht="28" customHeight="1">
      <c r="A4" s="32" t="inlineStr">
        <is>
          <t>1. Review the editable property assumptions on Dashboard.</t>
        </is>
      </c>
      <c r="B4" s="34" t="n"/>
      <c r="C4" s="34" t="n"/>
      <c r="D4" s="34" t="n"/>
      <c r="E4" s="34" t="n"/>
      <c r="F4" s="34" t="n"/>
      <c r="G4" s="34" t="n"/>
      <c r="H4" s="7" t="n"/>
    </row>
    <row r="5" ht="28" customHeight="1">
      <c r="A5" s="33" t="inlineStr">
        <is>
          <t>2. Enter and maintain reservable sites on Site Inventory.</t>
        </is>
      </c>
      <c r="B5" s="34" t="n"/>
      <c r="C5" s="34" t="n"/>
      <c r="D5" s="34" t="n"/>
      <c r="E5" s="34" t="n"/>
      <c r="F5" s="34" t="n"/>
      <c r="G5" s="34" t="n"/>
      <c r="H5" s="7" t="n"/>
    </row>
    <row r="6" ht="28" customHeight="1">
      <c r="A6" s="32" t="inlineStr">
        <is>
          <t>3. Add reservations on Reservations.</t>
        </is>
      </c>
      <c r="B6" s="34" t="n"/>
      <c r="C6" s="34" t="n"/>
      <c r="D6" s="34" t="n"/>
      <c r="E6" s="34" t="n"/>
      <c r="F6" s="34" t="n"/>
      <c r="G6" s="34" t="n"/>
      <c r="H6" s="7" t="n"/>
    </row>
    <row r="7" ht="28" customHeight="1">
      <c r="A7" s="33" t="inlineStr">
        <is>
          <t>4. Review Operational Check results before confirming or changing a stay.</t>
        </is>
      </c>
      <c r="B7" s="34" t="n"/>
      <c r="C7" s="34" t="n"/>
      <c r="D7" s="34" t="n"/>
      <c r="E7" s="34" t="n"/>
      <c r="F7" s="34" t="n"/>
      <c r="G7" s="34" t="n"/>
      <c r="H7" s="7" t="n"/>
    </row>
    <row r="8" ht="28" customHeight="1">
      <c r="A8" s="32" t="inlineStr">
        <is>
          <t>5. Use Dashboard for daily arrivals, departures, balances, and short-term occupancy.</t>
        </is>
      </c>
      <c r="B8" s="34" t="n"/>
      <c r="C8" s="34" t="n"/>
      <c r="D8" s="34" t="n"/>
      <c r="E8" s="34" t="n"/>
      <c r="F8" s="34" t="n"/>
      <c r="G8" s="34" t="n"/>
      <c r="H8" s="7" t="n"/>
    </row>
    <row r="10">
      <c r="A10" s="8" t="inlineStr">
        <is>
          <t>Recommended Workflow</t>
        </is>
      </c>
    </row>
    <row r="11" ht="28" customHeight="1">
      <c r="A11" s="33" t="inlineStr">
        <is>
          <t>• Add every reservable campsite or cabin to Site Inventory before entering reservations.</t>
        </is>
      </c>
      <c r="B11" s="34" t="n"/>
      <c r="C11" s="34" t="n"/>
      <c r="D11" s="34" t="n"/>
      <c r="E11" s="34" t="n"/>
      <c r="F11" s="34" t="n"/>
      <c r="G11" s="34" t="n"/>
      <c r="H11" s="7" t="n"/>
    </row>
    <row r="12" ht="28" customHeight="1">
      <c r="A12" s="32" t="inlineStr">
        <is>
          <t>• Use a unique Site ID and Reservation ID.</t>
        </is>
      </c>
      <c r="B12" s="34" t="n"/>
      <c r="C12" s="34" t="n"/>
      <c r="D12" s="34" t="n"/>
      <c r="E12" s="34" t="n"/>
      <c r="F12" s="34" t="n"/>
      <c r="G12" s="34" t="n"/>
      <c r="H12" s="7" t="n"/>
    </row>
    <row r="13" ht="28" customHeight="1">
      <c r="A13" s="33" t="inlineStr">
        <is>
          <t>• Enter arrival and departure dates as overnight stay boundaries; departure is not counted as an occupied night.</t>
        </is>
      </c>
      <c r="B13" s="34" t="n"/>
      <c r="C13" s="34" t="n"/>
      <c r="D13" s="34" t="n"/>
      <c r="E13" s="34" t="n"/>
      <c r="F13" s="34" t="n"/>
      <c r="G13" s="34" t="n"/>
      <c r="H13" s="7" t="n"/>
    </row>
    <row r="14" ht="28" customHeight="1">
      <c r="A14" s="32" t="inlineStr">
        <is>
          <t>• Update Status as guests arrive, depart, cancel, or fail to arrive.</t>
        </is>
      </c>
      <c r="B14" s="34" t="n"/>
      <c r="C14" s="34" t="n"/>
      <c r="D14" s="34" t="n"/>
      <c r="E14" s="34" t="n"/>
      <c r="F14" s="34" t="n"/>
      <c r="G14" s="34" t="n"/>
      <c r="H14" s="7" t="n"/>
    </row>
    <row r="15" ht="28" customHeight="1">
      <c r="A15" s="33" t="inlineStr">
        <is>
          <t>• Record payments as cumulative Payments Received.</t>
        </is>
      </c>
      <c r="B15" s="34" t="n"/>
      <c r="C15" s="34" t="n"/>
      <c r="D15" s="34" t="n"/>
      <c r="E15" s="34" t="n"/>
      <c r="F15" s="34" t="n"/>
      <c r="G15" s="34" t="n"/>
      <c r="H15" s="7" t="n"/>
    </row>
    <row r="16" ht="28" customHeight="1">
      <c r="A16" s="32" t="inlineStr">
        <is>
          <t>• Review overlap, capacity, inactive-site, deposit, and balance alerts daily.</t>
        </is>
      </c>
      <c r="B16" s="34" t="n"/>
      <c r="C16" s="34" t="n"/>
      <c r="D16" s="34" t="n"/>
      <c r="E16" s="34" t="n"/>
      <c r="F16" s="34" t="n"/>
      <c r="G16" s="34" t="n"/>
      <c r="H16" s="7" t="n"/>
    </row>
    <row r="18">
      <c r="A18" s="8" t="inlineStr">
        <is>
          <t>Cell Color Key</t>
        </is>
      </c>
    </row>
    <row r="19" ht="28" customHeight="1">
      <c r="A19" s="33" t="inlineStr">
        <is>
          <t>Input cells: light tan indicates user-entered information.</t>
        </is>
      </c>
      <c r="B19" s="34" t="n"/>
      <c r="C19" s="34" t="n"/>
      <c r="D19" s="34" t="n"/>
      <c r="E19" s="34" t="n"/>
      <c r="F19" s="34" t="n"/>
      <c r="G19" s="34" t="n"/>
      <c r="H19" s="7" t="n"/>
    </row>
    <row r="20" ht="28" customHeight="1">
      <c r="A20" s="32" t="inlineStr">
        <is>
          <t>Formula cells: light blue indicates calculated information.</t>
        </is>
      </c>
      <c r="B20" s="34" t="n"/>
      <c r="C20" s="34" t="n"/>
      <c r="D20" s="34" t="n"/>
      <c r="E20" s="34" t="n"/>
      <c r="F20" s="34" t="n"/>
      <c r="G20" s="34" t="n"/>
      <c r="H20" s="7" t="n"/>
    </row>
    <row r="21" ht="28" customHeight="1">
      <c r="A21" s="33" t="inlineStr">
        <is>
          <t>Warning cells: amber indicates an item requiring review.</t>
        </is>
      </c>
      <c r="B21" s="34" t="n"/>
      <c r="C21" s="34" t="n"/>
      <c r="D21" s="34" t="n"/>
      <c r="E21" s="34" t="n"/>
      <c r="F21" s="34" t="n"/>
      <c r="G21" s="34" t="n"/>
      <c r="H21" s="7" t="n"/>
    </row>
    <row r="22" ht="28" customHeight="1">
      <c r="A22" s="32" t="inlineStr">
        <is>
          <t>Error or conflict cells: red indicates a duplicate, conflict, or serious exception.</t>
        </is>
      </c>
      <c r="B22" s="34" t="n"/>
      <c r="C22" s="34" t="n"/>
      <c r="D22" s="34" t="n"/>
      <c r="E22" s="34" t="n"/>
      <c r="F22" s="34" t="n"/>
      <c r="G22" s="34" t="n"/>
      <c r="H22" s="7" t="n"/>
    </row>
    <row r="23" ht="28" customHeight="1">
      <c r="A23" s="33" t="inlineStr">
        <is>
          <t>Green cells indicate an Operational Check result of OK.</t>
        </is>
      </c>
      <c r="B23" s="34" t="n"/>
      <c r="C23" s="34" t="n"/>
      <c r="D23" s="34" t="n"/>
      <c r="E23" s="34" t="n"/>
      <c r="F23" s="34" t="n"/>
      <c r="G23" s="34" t="n"/>
      <c r="H23" s="7" t="n"/>
    </row>
    <row r="25">
      <c r="A25" s="8" t="inlineStr">
        <is>
          <t>Charge Calculation Notes</t>
        </is>
      </c>
    </row>
    <row r="26" ht="28" customHeight="1">
      <c r="A26" s="32" t="inlineStr">
        <is>
          <t>• Site Charge equals nights multiplied by the applied nightly rate.</t>
        </is>
      </c>
      <c r="B26" s="34" t="n"/>
      <c r="C26" s="34" t="n"/>
      <c r="D26" s="34" t="n"/>
      <c r="E26" s="34" t="n"/>
      <c r="F26" s="34" t="n"/>
      <c r="G26" s="34" t="n"/>
      <c r="H26" s="7" t="n"/>
    </row>
    <row r="27" ht="28" customHeight="1">
      <c r="A27" s="33" t="inlineStr">
        <is>
          <t>• Rate Override replaces the inventory rate only for that reservation.</t>
        </is>
      </c>
      <c r="B27" s="34" t="n"/>
      <c r="C27" s="34" t="n"/>
      <c r="D27" s="34" t="n"/>
      <c r="E27" s="34" t="n"/>
      <c r="F27" s="34" t="n"/>
      <c r="G27" s="34" t="n"/>
      <c r="H27" s="7" t="n"/>
    </row>
    <row r="28" ht="28" customHeight="1">
      <c r="A28" s="32" t="inlineStr">
        <is>
          <t>• Extras are entered manually.</t>
        </is>
      </c>
      <c r="B28" s="34" t="n"/>
      <c r="C28" s="34" t="n"/>
      <c r="D28" s="34" t="n"/>
      <c r="E28" s="34" t="n"/>
      <c r="F28" s="34" t="n"/>
      <c r="G28" s="34" t="n"/>
      <c r="H28" s="7" t="n"/>
    </row>
    <row r="29" ht="28" customHeight="1">
      <c r="A29" s="33" t="inlineStr">
        <is>
          <t>• Estimated Tax is calculated from Site Charge plus Extras.</t>
        </is>
      </c>
      <c r="B29" s="34" t="n"/>
      <c r="C29" s="34" t="n"/>
      <c r="D29" s="34" t="n"/>
      <c r="E29" s="34" t="n"/>
      <c r="F29" s="34" t="n"/>
      <c r="G29" s="34" t="n"/>
      <c r="H29" s="7" t="n"/>
    </row>
    <row r="30" ht="28" customHeight="1">
      <c r="A30" s="32" t="inlineStr">
        <is>
          <t>• Reservation Fee is added separately.</t>
        </is>
      </c>
      <c r="B30" s="34" t="n"/>
      <c r="C30" s="34" t="n"/>
      <c r="D30" s="34" t="n"/>
      <c r="E30" s="34" t="n"/>
      <c r="F30" s="34" t="n"/>
      <c r="G30" s="34" t="n"/>
      <c r="H30" s="7" t="n"/>
    </row>
    <row r="31" ht="28" customHeight="1">
      <c r="A31" s="33" t="inlineStr">
        <is>
          <t>• Tax rates, taxability, fees, deposits, and cancellation practices must be reviewed and updated by the property.</t>
        </is>
      </c>
      <c r="B31" s="34" t="n"/>
      <c r="C31" s="34" t="n"/>
      <c r="D31" s="34" t="n"/>
      <c r="E31" s="34" t="n"/>
      <c r="F31" s="34" t="n"/>
      <c r="G31" s="34" t="n"/>
      <c r="H31" s="7" t="n"/>
    </row>
    <row r="32" ht="28" customHeight="1">
      <c r="A32" s="32" t="inlineStr">
        <is>
          <t>• The workbook does not provide legal, tax, or compliance determinations.</t>
        </is>
      </c>
      <c r="B32" s="34" t="n"/>
      <c r="C32" s="34" t="n"/>
      <c r="D32" s="34" t="n"/>
      <c r="E32" s="34" t="n"/>
      <c r="F32" s="34" t="n"/>
      <c r="G32" s="34" t="n"/>
      <c r="H32" s="7" t="n"/>
    </row>
    <row r="34">
      <c r="A34" s="8" t="inlineStr">
        <is>
          <t>Reservation Conflict Logic</t>
        </is>
      </c>
    </row>
    <row r="35" ht="28" customHeight="1">
      <c r="A35" s="33" t="inlineStr">
        <is>
          <t>Two active reservations conflict when they use the same Site ID and their stay dates overlap. Canceled and No Show records are excluded from the active overlap check.</t>
        </is>
      </c>
      <c r="B35" s="34" t="n"/>
      <c r="C35" s="34" t="n"/>
      <c r="D35" s="34" t="n"/>
      <c r="E35" s="34" t="n"/>
      <c r="F35" s="34" t="n"/>
      <c r="G35" s="34" t="n"/>
      <c r="H35" s="7" t="n"/>
    </row>
    <row r="37">
      <c r="A37" s="8" t="inlineStr">
        <is>
          <t>Data Handling Note</t>
        </is>
      </c>
    </row>
    <row r="38" ht="28" customHeight="1">
      <c r="A38" s="32" t="inlineStr">
        <is>
          <t>• Do not store payment card numbers, government identification numbers, health information, or other unnecessary sensitive data in this workbook.</t>
        </is>
      </c>
      <c r="B38" s="34" t="n"/>
      <c r="C38" s="34" t="n"/>
      <c r="D38" s="34" t="n"/>
      <c r="E38" s="34" t="n"/>
      <c r="F38" s="34" t="n"/>
      <c r="G38" s="34" t="n"/>
      <c r="H38" s="7" t="n"/>
    </row>
    <row r="39" ht="28" customHeight="1">
      <c r="A39" s="33" t="inlineStr">
        <is>
          <t>• The booking-source and external-confirmation fields are manual tracking fields and do not constitute an integration.</t>
        </is>
      </c>
      <c r="B39" s="34" t="n"/>
      <c r="C39" s="34" t="n"/>
      <c r="D39" s="34" t="n"/>
      <c r="E39" s="34" t="n"/>
      <c r="F39" s="34" t="n"/>
      <c r="G39" s="34" t="n"/>
      <c r="H39" s="7" t="n"/>
    </row>
    <row r="41">
      <c r="A41" s="8" t="inlineStr">
        <is>
          <t>Formula Maintenance</t>
        </is>
      </c>
    </row>
    <row r="42" ht="28" customHeight="1">
      <c r="A42" s="32" t="inlineStr">
        <is>
          <t>• Add records inside the prepared Excel tables so formulas, validation, and formatting continue consistently.</t>
        </is>
      </c>
      <c r="B42" s="34" t="n"/>
      <c r="C42" s="34" t="n"/>
      <c r="D42" s="34" t="n"/>
      <c r="E42" s="34" t="n"/>
      <c r="F42" s="34" t="n"/>
      <c r="G42" s="34" t="n"/>
      <c r="H42" s="7" t="n"/>
    </row>
    <row r="43" ht="28" customHeight="1">
      <c r="A43" s="33" t="inlineStr">
        <is>
          <t>• Do not overwrite formula columns unless intentionally customizing the workbook.</t>
        </is>
      </c>
      <c r="B43" s="34" t="n"/>
      <c r="C43" s="34" t="n"/>
      <c r="D43" s="34" t="n"/>
      <c r="E43" s="34" t="n"/>
      <c r="F43" s="34" t="n"/>
      <c r="G43" s="34" t="n"/>
      <c r="H43" s="7" t="n"/>
    </row>
    <row r="44" ht="28" customHeight="1">
      <c r="A44" s="32" t="inlineStr">
        <is>
          <t>• Review formulas after inserting, deleting, or renaming columns.</t>
        </is>
      </c>
      <c r="B44" s="34" t="n"/>
      <c r="C44" s="34" t="n"/>
      <c r="D44" s="34" t="n"/>
      <c r="E44" s="34" t="n"/>
      <c r="F44" s="34" t="n"/>
      <c r="G44" s="34" t="n"/>
      <c r="H44" s="7" t="n"/>
    </row>
  </sheetData>
  <mergeCells count="37">
    <mergeCell ref="A30:H30"/>
    <mergeCell ref="A39:H39"/>
    <mergeCell ref="A15:H15"/>
    <mergeCell ref="A11:H11"/>
    <mergeCell ref="A1:H1"/>
    <mergeCell ref="A6:H6"/>
    <mergeCell ref="A7:H7"/>
    <mergeCell ref="A25:H25"/>
    <mergeCell ref="A16:H16"/>
    <mergeCell ref="A41:H41"/>
    <mergeCell ref="A37:H37"/>
    <mergeCell ref="A27:H27"/>
    <mergeCell ref="A12:H12"/>
    <mergeCell ref="A18:H18"/>
    <mergeCell ref="A3:H3"/>
    <mergeCell ref="A21:H21"/>
    <mergeCell ref="A26:H26"/>
    <mergeCell ref="A42:H42"/>
    <mergeCell ref="A14:H14"/>
    <mergeCell ref="A5:H5"/>
    <mergeCell ref="A23:H23"/>
    <mergeCell ref="A32:H32"/>
    <mergeCell ref="A8:H8"/>
    <mergeCell ref="A22:H22"/>
    <mergeCell ref="A4:H4"/>
    <mergeCell ref="A29:H29"/>
    <mergeCell ref="A35:H35"/>
    <mergeCell ref="A20:H20"/>
    <mergeCell ref="A38:H38"/>
    <mergeCell ref="A43:H43"/>
    <mergeCell ref="A10:H10"/>
    <mergeCell ref="A28:H28"/>
    <mergeCell ref="A13:H13"/>
    <mergeCell ref="A19:H19"/>
    <mergeCell ref="A44:H44"/>
    <mergeCell ref="A31:H31"/>
    <mergeCell ref="A34:H34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2026-09-06T07:08:58Z</dcterms:created>
  <dcterms:modified xmlns:dcterms="http://purl.org/dc/terms/" xmlns:xsi="http://www.w3.org/2001/XMLSchema-instance" xsi:type="dcterms:W3CDTF">2026-09-06T07:09:00+00:00Z</dcterms:modified>
</cp:coreProperties>
</file>