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Daily Operations" sheetId="2" state="visible" r:id="rId2"/>
    <sheet xmlns:r="http://schemas.openxmlformats.org/officeDocument/2006/relationships" name="Issues &amp; Tasks" sheetId="3" state="visible" r:id="rId3"/>
    <sheet xmlns:r="http://schemas.openxmlformats.org/officeDocument/2006/relationships" name="Instruction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m/d/yyyy"/>
    <numFmt numFmtId="165" formatCode="0.0%"/>
    <numFmt numFmtId="166" formatCode="$#,##0.00"/>
    <numFmt numFmtId="167" formatCode="0.0"/>
  </numFmts>
  <fonts count="9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i val="1"/>
      <color rgb="00FFFFFF"/>
      <sz val="11"/>
    </font>
    <font>
      <name val="Calibri"/>
      <b val="1"/>
      <color rgb="001F1F1F"/>
      <sz val="10"/>
    </font>
    <font>
      <name val="Calibri"/>
      <color rgb="00777777"/>
      <sz val="10"/>
    </font>
    <font>
      <name val="Calibri"/>
      <b val="1"/>
      <color rgb="00FFFFFF"/>
      <sz val="11"/>
    </font>
    <font>
      <name val="Calibri"/>
      <b val="1"/>
      <color rgb="00FFFFFF"/>
      <sz val="10"/>
    </font>
    <font>
      <name val="Calibri"/>
      <b val="1"/>
      <color rgb="0017324D"/>
      <sz val="14"/>
    </font>
    <font>
      <name val="Calibri"/>
      <color rgb="001F1F1F"/>
      <sz val="10"/>
    </font>
  </fonts>
  <fills count="7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2B5D74"/>
      </patternFill>
    </fill>
    <fill>
      <patternFill patternType="solid">
        <fgColor rgb="00F2F7F8"/>
      </patternFill>
    </fill>
    <fill>
      <patternFill patternType="solid">
        <fgColor rgb="00DDEBF7"/>
      </patternFill>
    </fill>
    <fill>
      <patternFill patternType="solid">
        <fgColor rgb="00E7E6E6"/>
      </patternFill>
    </fill>
  </fills>
  <borders count="6">
    <border>
      <left/>
      <right/>
      <top/>
      <bottom/>
      <diagonal/>
    </border>
    <border>
      <left style="thin">
        <color rgb="00C7D5E0"/>
      </left>
      <right style="thin">
        <color rgb="00C7D5E0"/>
      </right>
      <top style="thin">
        <color rgb="00C7D5E0"/>
      </top>
      <bottom style="thin">
        <color rgb="00C7D5E0"/>
      </bottom>
    </border>
    <border>
      <left/>
      <right/>
      <top style="thin">
        <color rgb="00C7D5E0"/>
      </top>
      <bottom/>
      <diagonal/>
    </border>
    <border>
      <left/>
      <right style="thin">
        <color rgb="00C7D5E0"/>
      </right>
      <top style="thin">
        <color rgb="00C7D5E0"/>
      </top>
      <bottom/>
      <diagonal/>
    </border>
    <border>
      <left/>
      <right/>
      <top style="thin">
        <color rgb="00C7D5E0"/>
      </top>
      <bottom style="thin">
        <color rgb="00C7D5E0"/>
      </bottom>
      <diagonal/>
    </border>
    <border>
      <left/>
      <right style="thin">
        <color rgb="00C7D5E0"/>
      </right>
      <top style="thin">
        <color rgb="00C7D5E0"/>
      </top>
      <bottom style="thin">
        <color rgb="00C7D5E0"/>
      </bottom>
      <diagonal/>
    </border>
  </borders>
  <cellStyleXfs count="1">
    <xf numFmtId="0" fontId="0" fillId="0" borderId="0"/>
  </cellStyleXfs>
  <cellXfs count="54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left" vertical="center"/>
    </xf>
    <xf numFmtId="0" fontId="5" fillId="2" borderId="0" applyAlignment="1" pivotButton="0" quotePrefix="0" xfId="0">
      <alignment horizontal="left" vertical="center"/>
    </xf>
    <xf numFmtId="0" fontId="0" fillId="2" borderId="0" pivotButton="0" quotePrefix="0" xfId="0"/>
    <xf numFmtId="0" fontId="3" fillId="4" borderId="1" pivotButton="0" quotePrefix="0" xfId="0"/>
    <xf numFmtId="164" fontId="0" fillId="5" borderId="1" pivotButton="0" quotePrefix="0" xfId="0"/>
    <xf numFmtId="0" fontId="4" fillId="0" borderId="0" pivotButton="0" quotePrefix="0" xfId="0"/>
    <xf numFmtId="1" fontId="0" fillId="5" borderId="1" pivotButton="0" quotePrefix="0" xfId="0"/>
    <xf numFmtId="165" fontId="0" fillId="5" borderId="1" pivotButton="0" quotePrefix="0" xfId="0"/>
    <xf numFmtId="0" fontId="0" fillId="5" borderId="1" pivotButton="0" quotePrefix="0" xfId="0"/>
    <xf numFmtId="166" fontId="0" fillId="5" borderId="1" pivotButton="0" quotePrefix="0" xfId="0"/>
    <xf numFmtId="0" fontId="6" fillId="2" borderId="1" applyAlignment="1" pivotButton="0" quotePrefix="0" xfId="0">
      <alignment horizontal="center" vertical="center"/>
    </xf>
    <xf numFmtId="165" fontId="7" fillId="4" borderId="1" applyAlignment="1" pivotButton="0" quotePrefix="0" xfId="0">
      <alignment horizontal="center" vertical="center"/>
    </xf>
    <xf numFmtId="166" fontId="7" fillId="4" borderId="1" applyAlignment="1" pivotButton="0" quotePrefix="0" xfId="0">
      <alignment horizontal="center" vertical="center"/>
    </xf>
    <xf numFmtId="167" fontId="0" fillId="5" borderId="1" pivotButton="0" quotePrefix="0" xfId="0"/>
    <xf numFmtId="167" fontId="7" fillId="4" borderId="1" applyAlignment="1" pivotButton="0" quotePrefix="0" xfId="0">
      <alignment horizontal="center" vertical="center"/>
    </xf>
    <xf numFmtId="1" fontId="7" fillId="4" borderId="1" applyAlignment="1" pivotButton="0" quotePrefix="0" xfId="0">
      <alignment horizontal="center" vertical="center"/>
    </xf>
    <xf numFmtId="0" fontId="6" fillId="3" borderId="1" pivotButton="0" quotePrefix="0" xfId="0"/>
    <xf numFmtId="0" fontId="0" fillId="0" borderId="1" pivotButton="0" quotePrefix="0" xfId="0"/>
    <xf numFmtId="166" fontId="0" fillId="0" borderId="1" pivotButton="0" quotePrefix="0" xfId="0"/>
    <xf numFmtId="164" fontId="0" fillId="0" borderId="1" pivotButton="0" quotePrefix="0" xfId="0"/>
    <xf numFmtId="165" fontId="0" fillId="0" borderId="1" pivotButton="0" quotePrefix="0" xfId="0"/>
    <xf numFmtId="0" fontId="1" fillId="2" borderId="0" pivotButton="0" quotePrefix="0" xfId="0"/>
    <xf numFmtId="0" fontId="2" fillId="3" borderId="0" pivotButton="0" quotePrefix="0" xfId="0"/>
    <xf numFmtId="0" fontId="5" fillId="2" borderId="1" applyAlignment="1" pivotButton="0" quotePrefix="0" xfId="0">
      <alignment horizontal="center" vertical="center"/>
    </xf>
    <xf numFmtId="164" fontId="8" fillId="5" borderId="1" applyAlignment="1" pivotButton="0" quotePrefix="0" xfId="0">
      <alignment horizontal="left" vertical="center"/>
    </xf>
    <xf numFmtId="0" fontId="8" fillId="6" borderId="1" applyAlignment="1" pivotButton="0" quotePrefix="0" xfId="0">
      <alignment horizontal="left" vertical="center"/>
    </xf>
    <xf numFmtId="0" fontId="8" fillId="5" borderId="1" applyAlignment="1" pivotButton="0" quotePrefix="0" xfId="0">
      <alignment horizontal="left" vertical="center"/>
    </xf>
    <xf numFmtId="166" fontId="8" fillId="5" borderId="1" applyAlignment="1" pivotButton="0" quotePrefix="0" xfId="0">
      <alignment horizontal="left" vertical="center"/>
    </xf>
    <xf numFmtId="166" fontId="8" fillId="6" borderId="1" applyAlignment="1" pivotButton="0" quotePrefix="0" xfId="0">
      <alignment horizontal="left" vertical="center"/>
    </xf>
    <xf numFmtId="165" fontId="8" fillId="6" borderId="1" applyAlignment="1" pivotButton="0" quotePrefix="0" xfId="0">
      <alignment horizontal="left" vertical="center"/>
    </xf>
    <xf numFmtId="167" fontId="8" fillId="5" borderId="1" applyAlignment="1" pivotButton="0" quotePrefix="0" xfId="0">
      <alignment horizontal="left" vertical="center"/>
    </xf>
    <xf numFmtId="167" fontId="8" fillId="6" borderId="1" applyAlignment="1" pivotButton="0" quotePrefix="0" xfId="0">
      <alignment horizontal="left" vertical="center"/>
    </xf>
    <xf numFmtId="0" fontId="5" fillId="3" borderId="0" applyAlignment="1" pivotButton="0" quotePrefix="0" xfId="0">
      <alignment horizontal="left" vertical="center"/>
    </xf>
    <xf numFmtId="0" fontId="8" fillId="0" borderId="1" applyAlignment="1" pivotButton="0" quotePrefix="0" xfId="0">
      <alignment horizontal="left" vertical="top" wrapText="1"/>
    </xf>
    <xf numFmtId="164" fontId="0" fillId="5" borderId="1" pivotButton="0" quotePrefix="0" xfId="0"/>
    <xf numFmtId="165" fontId="0" fillId="5" borderId="1" pivotButton="0" quotePrefix="0" xfId="0"/>
    <xf numFmtId="166" fontId="0" fillId="5" borderId="1" pivotButton="0" quotePrefix="0" xfId="0"/>
    <xf numFmtId="165" fontId="7" fillId="4" borderId="1" applyAlignment="1" pivotButton="0" quotePrefix="0" xfId="0">
      <alignment horizontal="center" vertical="center"/>
    </xf>
    <xf numFmtId="166" fontId="7" fillId="4" borderId="1" applyAlignment="1" pivotButton="0" quotePrefix="0" xfId="0">
      <alignment horizontal="center" vertical="center"/>
    </xf>
    <xf numFmtId="167" fontId="0" fillId="5" borderId="1" pivotButton="0" quotePrefix="0" xfId="0"/>
    <xf numFmtId="167" fontId="7" fillId="4" borderId="1" applyAlignment="1" pivotButton="0" quotePrefix="0" xfId="0">
      <alignment horizontal="center" vertical="center"/>
    </xf>
    <xf numFmtId="166" fontId="0" fillId="0" borderId="1" pivotButton="0" quotePrefix="0" xfId="0"/>
    <xf numFmtId="164" fontId="0" fillId="0" borderId="1" pivotButton="0" quotePrefix="0" xfId="0"/>
    <xf numFmtId="165" fontId="0" fillId="0" borderId="1" pivotButton="0" quotePrefix="0" xfId="0"/>
    <xf numFmtId="164" fontId="8" fillId="5" borderId="1" applyAlignment="1" pivotButton="0" quotePrefix="0" xfId="0">
      <alignment horizontal="left" vertical="center"/>
    </xf>
    <xf numFmtId="166" fontId="8" fillId="5" borderId="1" applyAlignment="1" pivotButton="0" quotePrefix="0" xfId="0">
      <alignment horizontal="left" vertical="center"/>
    </xf>
    <xf numFmtId="166" fontId="8" fillId="6" borderId="1" applyAlignment="1" pivotButton="0" quotePrefix="0" xfId="0">
      <alignment horizontal="left" vertical="center"/>
    </xf>
    <xf numFmtId="165" fontId="8" fillId="6" borderId="1" applyAlignment="1" pivotButton="0" quotePrefix="0" xfId="0">
      <alignment horizontal="left" vertical="center"/>
    </xf>
    <xf numFmtId="167" fontId="8" fillId="5" borderId="1" applyAlignment="1" pivotButton="0" quotePrefix="0" xfId="0">
      <alignment horizontal="left" vertical="center"/>
    </xf>
    <xf numFmtId="167" fontId="8" fillId="6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8">
    <dxf>
      <font>
        <name val="Calibri"/>
        <b val="1"/>
        <color rgb="00FFFFFF"/>
        <sz val="10"/>
      </font>
      <fill>
        <patternFill patternType="solid">
          <fgColor rgb="00C73939"/>
        </patternFill>
      </fill>
    </dxf>
    <dxf>
      <font>
        <name val="Calibri"/>
        <b val="1"/>
        <color rgb="00FFFFFF"/>
        <sz val="10"/>
      </font>
      <fill>
        <patternFill patternType="solid">
          <fgColor rgb="00147D64"/>
        </patternFill>
      </fill>
    </dxf>
    <dxf>
      <fill>
        <patternFill patternType="solid">
          <fgColor rgb="00F4B183"/>
        </patternFill>
      </fill>
    </dxf>
    <dxf>
      <fill>
        <patternFill patternType="solid">
          <fgColor rgb="00F4CCCC"/>
        </patternFill>
      </fill>
    </dxf>
    <dxf>
      <fill>
        <patternFill patternType="solid">
          <fgColor rgb="00D9EAD3"/>
        </patternFill>
      </fill>
    </dxf>
    <dxf>
      <fill>
        <patternFill patternType="solid">
          <fgColor rgb="00FCE4D6"/>
        </patternFill>
      </fill>
    </dxf>
    <dxf>
      <fill>
        <patternFill patternType="solid">
          <fgColor rgb="00C73939"/>
        </patternFill>
      </fill>
    </dxf>
    <dxf>
      <font>
        <name val="Calibri"/>
        <color rgb="00777777"/>
        <sz val="10"/>
      </font>
      <fill>
        <patternFill patternType="solid">
          <fgColor rgb="00E7E6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Occupancy and ADR Trend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'Dashboard'!B18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'Dashboard'!$A$19:$A$28</f>
            </numRef>
          </cat>
          <val>
            <numRef>
              <f>'Dashboard'!$B$19:$B$28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'Dashboard'!C18</f>
            </strRef>
          </tx>
          <spPr>
            <a:ln xmlns:a="http://schemas.openxmlformats.org/drawingml/2006/main" w="22000">
              <a:solidFill>
                <a:srgbClr val="C49A54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'Dashboard'!$C$19:$C$28</f>
            </numRef>
          </val>
        </ser>
        <axId val="10"/>
        <axId val="2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Business Date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Occupancy</a:t>
                </a:r>
              </a:p>
            </rich>
          </tx>
        </title>
        <numFmt formatCode="0%" sourceLinked="0"/>
        <majorTickMark val="none"/>
        <minorTickMark val="none"/>
        <crossAx val="10"/>
      </valAx>
      <valAx>
        <axId val="2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ADR</a:t>
                </a:r>
              </a:p>
            </rich>
          </tx>
        </title>
        <numFmt formatCode="$0" sourceLinked="0"/>
        <majorTickMark val="none"/>
        <minorTickMark val="none"/>
        <crossAx val="10"/>
        <crosses val="max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Revenue Mix</a:t>
            </a:r>
          </a:p>
        </rich>
      </tx>
    </title>
    <plotArea>
      <pieChart>
        <varyColors val="1"/>
        <ser>
          <idx val="0"/>
          <order val="0"/>
          <tx>
            <strRef>
              <f>'Dashboard'!O16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'Dashboard'!$N$17:$N$19</f>
            </numRef>
          </cat>
          <val>
            <numRef>
              <f>'Dashboard'!$O$17:$O$19</f>
            </numRef>
          </val>
        </ser>
        <dLbls>
          <showPercent val="1"/>
        </dLbls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Open Issues by Priority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'Dashboard'!K16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'Dashboard'!$J$17:$J$20</f>
            </numRef>
          </cat>
          <val>
            <numRef>
              <f>'Dashboard'!$K$17:$K$20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9</col>
      <colOff>0</colOff>
      <row>22</row>
      <rowOff>0</rowOff>
    </from>
    <ext cx="504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37</row>
      <rowOff>0</rowOff>
    </from>
    <ext cx="3240000" cy="234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9</col>
      <colOff>0</colOff>
      <row>50</row>
      <rowOff>0</rowOff>
    </from>
    <ext cx="3240000" cy="234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DailyOperations" displayName="tblDailyOperations" ref="A4:AJ370" headerRowCount="1">
  <autoFilter ref="A4:AJ370"/>
  <tableColumns count="36">
    <tableColumn id="1" name="Business Date"/>
    <tableColumn id="2" name="Day of Week"/>
    <tableColumn id="3" name="Physical Rooms"/>
    <tableColumn id="4" name="Out-of-Order Rooms"/>
    <tableColumn id="5" name="Sellable Rooms"/>
    <tableColumn id="6" name="Occupied Rooms"/>
    <tableColumn id="7" name="Complimentary Rooms"/>
    <tableColumn id="8" name="Arrivals"/>
    <tableColumn id="9" name="Departures"/>
    <tableColumn id="10" name="Stayovers"/>
    <tableColumn id="11" name="Walk-Ins"/>
    <tableColumn id="12" name="No-Shows"/>
    <tableColumn id="13" name="Room Revenue"/>
    <tableColumn id="14" name="Food &amp; Beverage Revenue"/>
    <tableColumn id="15" name="Other Revenue"/>
    <tableColumn id="16" name="Total Revenue"/>
    <tableColumn id="17" name="Occupancy"/>
    <tableColumn id="18" name="ADR"/>
    <tableColumn id="19" name="RevPAR"/>
    <tableColumn id="20" name="Rooms Cleaned"/>
    <tableColumn id="21" name="Housekeeping Labor Hours"/>
    <tableColumn id="22" name="Front Office Labor Hours"/>
    <tableColumn id="23" name="Maintenance Labor Hours"/>
    <tableColumn id="24" name="Food &amp; Beverage Labor Hours"/>
    <tableColumn id="25" name="Management and Other Labor Hours"/>
    <tableColumn id="26" name="Total Labor Hours"/>
    <tableColumn id="27" name="Total Labor Cost"/>
    <tableColumn id="28" name="Labor Cost %"/>
    <tableColumn id="29" name="Guest Complaints"/>
    <tableColumn id="30" name="Service Recovery Cost"/>
    <tableColumn id="31" name="Guest Survey Score"/>
    <tableColumn id="32" name="Housekeeping Productivity"/>
    <tableColumn id="33" name="Manager on Duty"/>
    <tableColumn id="34" name="Source Report Reference"/>
    <tableColumn id="35" name="Daily Operations Check"/>
    <tableColumn id="36" name="Manager Notes"/>
  </tableColumns>
  <tableStyleInfo name="TableStyleMedium2" showFirstColumn="0" showLastColumn="0" showRowStripes="1"/>
</table>
</file>

<file path=xl/tables/table2.xml><?xml version="1.0" encoding="utf-8"?>
<table xmlns="http://schemas.openxmlformats.org/spreadsheetml/2006/main" id="2" name="tblIssues" displayName="tblIssues" ref="A4:S204" headerRowCount="1">
  <autoFilter ref="A4:S204"/>
  <tableColumns count="19">
    <tableColumn id="1" name="Issue ID"/>
    <tableColumn id="2" name="Opened Date"/>
    <tableColumn id="3" name="Department"/>
    <tableColumn id="4" name="Location or Room"/>
    <tableColumn id="5" name="Category"/>
    <tableColumn id="6" name="Priority"/>
    <tableColumn id="7" name="Issue Description"/>
    <tableColumn id="8" name="Assigned To"/>
    <tableColumn id="9" name="Due Date"/>
    <tableColumn id="10" name="Status"/>
    <tableColumn id="11" name="Closed Date"/>
    <tableColumn id="12" name="Guest Impacted"/>
    <tableColumn id="13" name="Estimated Cost"/>
    <tableColumn id="14" name="Actual Cost"/>
    <tableColumn id="15" name="Aging Days"/>
    <tableColumn id="16" name="Target Days"/>
    <tableColumn id="17" name="SLA Status"/>
    <tableColumn id="18" name="Source Reference"/>
    <tableColumn id="19" name="Resolution Notes"/>
  </tableColumns>
  <tableStyleInfo name="TableStyleMedium2" showFirstColumn="0" showLastColumn="0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01"/>
  <sheetViews>
    <sheetView showGridLines="0" zoomScale="70" zoomScaleNormal="7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" customWidth="1" min="3" max="3"/>
    <col width="20" customWidth="1" min="4" max="4"/>
    <col width="16" customWidth="1" min="5" max="5"/>
    <col width="3" customWidth="1" min="6" max="6"/>
    <col width="24" customWidth="1" min="7" max="7"/>
    <col width="16" customWidth="1" min="8" max="8"/>
    <col width="31" customWidth="1" min="10" max="10"/>
    <col width="17" customWidth="1" min="11" max="11"/>
    <col width="16" customWidth="1" min="12" max="12"/>
    <col width="25" customWidth="1" min="14" max="14"/>
    <col width="20" customWidth="1" min="15" max="15"/>
  </cols>
  <sheetData>
    <row r="1">
      <c r="A1" s="1" t="inlineStr">
        <is>
          <t>Boutique Hotel Operations Dashboard</t>
        </is>
      </c>
    </row>
    <row r="2">
      <c r="A2" s="2" t="inlineStr">
        <is>
          <t>Daily rooms, revenue, labor, guest service, and operational issue overview</t>
        </is>
      </c>
      <c r="J2" s="3" t="inlineStr">
        <is>
          <t>Operating Assumptions</t>
        </is>
      </c>
      <c r="K2" s="4" t="n"/>
    </row>
    <row r="3">
      <c r="A3" s="5" t="inlineStr">
        <is>
          <t>Reporting Start Date</t>
        </is>
      </c>
      <c r="B3" s="36" t="n">
        <v>46027</v>
      </c>
      <c r="D3" s="7" t="inlineStr">
        <is>
          <t>Blue cells are editable filters or assumptions.</t>
        </is>
      </c>
      <c r="J3" s="5" t="inlineStr">
        <is>
          <t>Physical Room Count</t>
        </is>
      </c>
      <c r="K3" s="8" t="n">
        <v>42</v>
      </c>
    </row>
    <row r="4">
      <c r="A4" s="5" t="inlineStr">
        <is>
          <t>Reporting End Date</t>
        </is>
      </c>
      <c r="B4" s="36" t="n">
        <v>46036</v>
      </c>
      <c r="J4" s="5" t="inlineStr">
        <is>
          <t>Occupancy Target</t>
        </is>
      </c>
      <c r="K4" s="37" t="n">
        <v>0.75</v>
      </c>
    </row>
    <row r="5">
      <c r="A5" s="5" t="inlineStr">
        <is>
          <t>Issue Department Filter</t>
        </is>
      </c>
      <c r="B5" s="10" t="inlineStr">
        <is>
          <t>All</t>
        </is>
      </c>
      <c r="J5" s="5" t="inlineStr">
        <is>
          <t>ADR Target</t>
        </is>
      </c>
      <c r="K5" s="38" t="n">
        <v>245</v>
      </c>
    </row>
    <row r="6">
      <c r="J6" s="5" t="inlineStr">
        <is>
          <t>RevPAR Target</t>
        </is>
      </c>
      <c r="K6" s="38" t="n">
        <v>183.75</v>
      </c>
    </row>
    <row r="7">
      <c r="A7" s="12" t="inlineStr">
        <is>
          <t>Occupancy</t>
        </is>
      </c>
      <c r="B7" s="39">
        <f>IFERROR(SUMIFS('Daily Operations'!$F$5:$F$370,'Daily Operations'!$A$5:$A$370,"&gt;="&amp;$B$3,'Daily Operations'!$A$5:$A$370,"&lt;="&amp;$B$4)/SUMIFS('Daily Operations'!$E$5:$E$370,'Daily Operations'!$A$5:$A$370,"&gt;="&amp;$B$3,'Daily Operations'!$A$5:$A$370,"&lt;="&amp;$B$4),0)</f>
        <v/>
      </c>
      <c r="D7" s="12" t="inlineStr">
        <is>
          <t>Average Daily Rate</t>
        </is>
      </c>
      <c r="E7" s="40">
        <f>IFERROR(SUMIFS('Daily Operations'!$M$5:$M$370,'Daily Operations'!$A$5:$A$370,"&gt;="&amp;$B$3,'Daily Operations'!$A$5:$A$370,"&lt;="&amp;$B$4)/SUMIFS('Daily Operations'!$F$5:$F$370,'Daily Operations'!$A$5:$A$370,"&gt;="&amp;$B$3,'Daily Operations'!$A$5:$A$370,"&lt;="&amp;$B$4),0)</f>
        <v/>
      </c>
      <c r="G7" s="12" t="inlineStr">
        <is>
          <t>RevPAR</t>
        </is>
      </c>
      <c r="H7" s="40">
        <f>IFERROR(SUMIFS('Daily Operations'!$M$5:$M$370,'Daily Operations'!$A$5:$A$370,"&gt;="&amp;$B$3,'Daily Operations'!$A$5:$A$370,"&lt;="&amp;$B$4)/SUMIFS('Daily Operations'!$E$5:$E$370,'Daily Operations'!$A$5:$A$370,"&gt;="&amp;$B$3,'Daily Operations'!$A$5:$A$370,"&lt;="&amp;$B$4),0)</f>
        <v/>
      </c>
      <c r="J7" s="5" t="inlineStr">
        <is>
          <t>Labor Cost Target</t>
        </is>
      </c>
      <c r="K7" s="37" t="n">
        <v>0.28</v>
      </c>
    </row>
    <row r="8">
      <c r="J8" s="5" t="inlineStr">
        <is>
          <t>Guest Survey Target</t>
        </is>
      </c>
      <c r="K8" s="41" t="n">
        <v>4.5</v>
      </c>
    </row>
    <row r="9">
      <c r="J9" s="5" t="inlineStr">
        <is>
          <t>Critical Issue Target Days</t>
        </is>
      </c>
      <c r="K9" s="8" t="n">
        <v>1</v>
      </c>
    </row>
    <row r="10">
      <c r="A10" s="12" t="inlineStr">
        <is>
          <t>Total Revenue</t>
        </is>
      </c>
      <c r="B10" s="40">
        <f>IFERROR(SUMIFS('Daily Operations'!$P$5:$P$370,'Daily Operations'!$A$5:$A$370,"&gt;="&amp;$B$3,'Daily Operations'!$A$5:$A$370,"&lt;="&amp;$B$4),0)</f>
        <v/>
      </c>
      <c r="D10" s="12" t="inlineStr">
        <is>
          <t>Labor Cost %</t>
        </is>
      </c>
      <c r="E10" s="39">
        <f>IFERROR(SUMIFS('Daily Operations'!$AA$5:$AA$370,'Daily Operations'!$A$5:$A$370,"&gt;="&amp;$B$3,'Daily Operations'!$A$5:$A$370,"&lt;="&amp;$B$4)/SUMIFS('Daily Operations'!$P$5:$P$370,'Daily Operations'!$A$5:$A$370,"&gt;="&amp;$B$3,'Daily Operations'!$A$5:$A$370,"&lt;="&amp;$B$4),0)</f>
        <v/>
      </c>
      <c r="G10" s="12" t="inlineStr">
        <is>
          <t>Average Guest Survey Score</t>
        </is>
      </c>
      <c r="H10" s="42">
        <f>IFERROR(SUMIFS('Daily Operations'!$AE$5:$AE$370,'Daily Operations'!$A$5:$A$370,"&gt;="&amp;$B$3,'Daily Operations'!$A$5:$A$370,"&lt;="&amp;$B$4,'Daily Operations'!$AE$5:$AE$370,"&gt;0")/COUNTIFS('Daily Operations'!$A$5:$A$370,"&gt;="&amp;$B$3,'Daily Operations'!$A$5:$A$370,"&lt;="&amp;$B$4,'Daily Operations'!$AE$5:$AE$370,"&gt;0"),0)</f>
        <v/>
      </c>
      <c r="J10" s="5" t="inlineStr">
        <is>
          <t>High Issue Target Days</t>
        </is>
      </c>
      <c r="K10" s="8" t="n">
        <v>2</v>
      </c>
    </row>
    <row r="11">
      <c r="J11" s="5" t="inlineStr">
        <is>
          <t>Medium Issue Target Days</t>
        </is>
      </c>
      <c r="K11" s="8" t="n">
        <v>5</v>
      </c>
    </row>
    <row r="12">
      <c r="J12" s="5" t="inlineStr">
        <is>
          <t>Low Issue Target Days</t>
        </is>
      </c>
      <c r="K12" s="8" t="n">
        <v>10</v>
      </c>
    </row>
    <row r="13">
      <c r="A13" s="12" t="inlineStr">
        <is>
          <t>Open Issues</t>
        </is>
      </c>
      <c r="B13" s="17">
        <f>IFERROR(IF($B$5="All",COUNTIFS('Issues &amp; Tasks'!$B$5:$B$204,"&lt;="&amp;$B$4,'Issues &amp; Tasks'!$J$5:$J$204,"&lt;&gt;Closed",'Issues &amp; Tasks'!$J$5:$J$204,"&lt;&gt;Canceled",'Issues &amp; Tasks'!$A$5:$A$204,"&lt;&gt;"),COUNTIFS('Issues &amp; Tasks'!$B$5:$B$204,"&lt;="&amp;$B$4,'Issues &amp; Tasks'!$C$5:$C$204,$B$5,'Issues &amp; Tasks'!$J$5:$J$204,"&lt;&gt;Closed",'Issues &amp; Tasks'!$J$5:$J$204,"&lt;&gt;Canceled",'Issues &amp; Tasks'!$A$5:$A$204,"&lt;&gt;")),0)</f>
        <v/>
      </c>
      <c r="D13" s="12" t="inlineStr">
        <is>
          <t>Overdue Issues</t>
        </is>
      </c>
      <c r="E13" s="17">
        <f>IFERROR(IF($B$5="All",COUNTIFS('Issues &amp; Tasks'!$B$5:$B$204,"&lt;="&amp;$B$4,'Issues &amp; Tasks'!$Q$5:$Q$204,"Overdue"),COUNTIFS('Issues &amp; Tasks'!$B$5:$B$204,"&lt;="&amp;$B$4,'Issues &amp; Tasks'!$C$5:$C$204,$B$5,'Issues &amp; Tasks'!$Q$5:$Q$204,"Overdue")),0)</f>
        <v/>
      </c>
      <c r="G13" s="12" t="inlineStr">
        <is>
          <t>Guest Complaints</t>
        </is>
      </c>
      <c r="H13" s="17">
        <f>IFERROR(SUMIFS('Daily Operations'!$AC$5:$AC$370,'Daily Operations'!$A$5:$A$370,"&gt;="&amp;$B$3,'Daily Operations'!$A$5:$A$370,"&lt;="&amp;$B$4),0)</f>
        <v/>
      </c>
      <c r="J13" s="5" t="inlineStr">
        <is>
          <t>Housekeeping Rooms per Labor Hour Target</t>
        </is>
      </c>
      <c r="K13" s="41" t="n">
        <v>1.8</v>
      </c>
    </row>
    <row r="14">
      <c r="H14">
        <f>""</f>
        <v/>
      </c>
    </row>
    <row r="15">
      <c r="H15">
        <f>""</f>
        <v/>
      </c>
    </row>
    <row r="16">
      <c r="A16" s="12" t="inlineStr">
        <is>
          <t>Housekeeping Productivity</t>
        </is>
      </c>
      <c r="B16" s="42">
        <f>IFERROR(SUMIFS('Daily Operations'!$T$5:$T$370,'Daily Operations'!$A$5:$A$370,"&gt;="&amp;$B$3,'Daily Operations'!$A$5:$A$370,"&lt;="&amp;$B$4)/SUMIFS('Daily Operations'!$U$5:$U$370,'Daily Operations'!$A$5:$A$370,"&gt;="&amp;$B$3,'Daily Operations'!$A$5:$A$370,"&lt;="&amp;$B$4),0)</f>
        <v/>
      </c>
      <c r="H16">
        <f>""</f>
        <v/>
      </c>
      <c r="J16" s="18" t="inlineStr">
        <is>
          <t>Priority</t>
        </is>
      </c>
      <c r="K16" s="18" t="inlineStr">
        <is>
          <t>Open Issues</t>
        </is>
      </c>
      <c r="L16" s="18" t="inlineStr">
        <is>
          <t>Overdue Issues</t>
        </is>
      </c>
      <c r="N16" s="18" t="inlineStr">
        <is>
          <t>Revenue Type</t>
        </is>
      </c>
      <c r="O16" s="18" t="inlineStr">
        <is>
          <t>Selected-Period Revenue</t>
        </is>
      </c>
    </row>
    <row r="17">
      <c r="H17">
        <f>""</f>
        <v/>
      </c>
      <c r="J17" s="19" t="inlineStr">
        <is>
          <t>Critical</t>
        </is>
      </c>
      <c r="K17" s="19">
        <f>IFERROR(IF($B$5="All",COUNTIFS('Issues &amp; Tasks'!$F$5:$F$204,J17,'Issues &amp; Tasks'!$B$5:$B$204,"&lt;="&amp;$B$4,'Issues &amp; Tasks'!$J$5:$J$204,"&lt;&gt;Closed",'Issues &amp; Tasks'!$J$5:$J$204,"&lt;&gt;Canceled"),COUNTIFS('Issues &amp; Tasks'!$F$5:$F$204,J17,'Issues &amp; Tasks'!$B$5:$B$204,"&lt;="&amp;$B$4,'Issues &amp; Tasks'!$C$5:$C$204,$B$5,'Issues &amp; Tasks'!$J$5:$J$204,"&lt;&gt;Closed",'Issues &amp; Tasks'!$J$5:$J$204,"&lt;&gt;Canceled")),0)</f>
        <v/>
      </c>
      <c r="L17" s="19">
        <f>IFERROR(IF($B$5="All",COUNTIFS('Issues &amp; Tasks'!$F$5:$F$204,J17,'Issues &amp; Tasks'!$B$5:$B$204,"&lt;="&amp;$B$4,'Issues &amp; Tasks'!$Q$5:$Q$204,"Overdue"),COUNTIFS('Issues &amp; Tasks'!$F$5:$F$204,J17,'Issues &amp; Tasks'!$B$5:$B$204,"&lt;="&amp;$B$4,'Issues &amp; Tasks'!$C$5:$C$204,$B$5,'Issues &amp; Tasks'!$Q$5:$Q$204,"Overdue")),0)</f>
        <v/>
      </c>
      <c r="N17" s="19" t="inlineStr">
        <is>
          <t>Room Revenue</t>
        </is>
      </c>
      <c r="O17" s="43">
        <f>IFERROR(SUMIFS('Daily Operations'!$M$5:$M$370,'Daily Operations'!$A$5:$A$370,"&gt;="&amp;$B$3,'Daily Operations'!$A$5:$A$370,"&lt;="&amp;$B$4),0)</f>
        <v/>
      </c>
    </row>
    <row r="18">
      <c r="A18" s="18" t="inlineStr">
        <is>
          <t>Business Date</t>
        </is>
      </c>
      <c r="B18" s="18" t="inlineStr">
        <is>
          <t>Occupancy</t>
        </is>
      </c>
      <c r="C18" s="18" t="inlineStr">
        <is>
          <t>ADR</t>
        </is>
      </c>
      <c r="D18" s="18" t="inlineStr">
        <is>
          <t>RevPAR</t>
        </is>
      </c>
      <c r="E18" s="18" t="inlineStr">
        <is>
          <t>Total Revenue</t>
        </is>
      </c>
      <c r="F18" s="18" t="inlineStr">
        <is>
          <t>Labor Cost %</t>
        </is>
      </c>
      <c r="H18">
        <f>""</f>
        <v/>
      </c>
      <c r="J18" s="19" t="inlineStr">
        <is>
          <t>High</t>
        </is>
      </c>
      <c r="K18" s="19">
        <f>IFERROR(IF($B$5="All",COUNTIFS('Issues &amp; Tasks'!$F$5:$F$204,J18,'Issues &amp; Tasks'!$B$5:$B$204,"&lt;="&amp;$B$4,'Issues &amp; Tasks'!$J$5:$J$204,"&lt;&gt;Closed",'Issues &amp; Tasks'!$J$5:$J$204,"&lt;&gt;Canceled"),COUNTIFS('Issues &amp; Tasks'!$F$5:$F$204,J18,'Issues &amp; Tasks'!$B$5:$B$204,"&lt;="&amp;$B$4,'Issues &amp; Tasks'!$C$5:$C$204,$B$5,'Issues &amp; Tasks'!$J$5:$J$204,"&lt;&gt;Closed",'Issues &amp; Tasks'!$J$5:$J$204,"&lt;&gt;Canceled")),0)</f>
        <v/>
      </c>
      <c r="L18" s="19">
        <f>IFERROR(IF($B$5="All",COUNTIFS('Issues &amp; Tasks'!$F$5:$F$204,J18,'Issues &amp; Tasks'!$B$5:$B$204,"&lt;="&amp;$B$4,'Issues &amp; Tasks'!$Q$5:$Q$204,"Overdue"),COUNTIFS('Issues &amp; Tasks'!$F$5:$F$204,J18,'Issues &amp; Tasks'!$B$5:$B$204,"&lt;="&amp;$B$4,'Issues &amp; Tasks'!$C$5:$C$204,$B$5,'Issues &amp; Tasks'!$Q$5:$Q$204,"Overdue")),0)</f>
        <v/>
      </c>
      <c r="N18" s="19" t="inlineStr">
        <is>
          <t>Food &amp; Beverage Revenue</t>
        </is>
      </c>
      <c r="O18" s="43">
        <f>IFERROR(SUMIFS('Daily Operations'!$N$5:$N$370,'Daily Operations'!$A$5:$A$370,"&gt;="&amp;$B$3,'Daily Operations'!$A$5:$A$370,"&lt;="&amp;$B$4),0)</f>
        <v/>
      </c>
    </row>
    <row r="19">
      <c r="A19" s="44">
        <f>IFERROR('Daily Operations'!A5,"")</f>
        <v/>
      </c>
      <c r="B19" s="45">
        <f>IFERROR('Daily Operations'!Q5,0)</f>
        <v/>
      </c>
      <c r="C19" s="43">
        <f>IFERROR('Daily Operations'!R5,0)</f>
        <v/>
      </c>
      <c r="D19" s="43">
        <f>IFERROR('Daily Operations'!S5,0)</f>
        <v/>
      </c>
      <c r="E19" s="43">
        <f>IFERROR('Daily Operations'!P5,0)</f>
        <v/>
      </c>
      <c r="F19" s="45">
        <f>IFERROR('Daily Operations'!AB5,0)</f>
        <v/>
      </c>
      <c r="H19">
        <f>""</f>
        <v/>
      </c>
      <c r="J19" s="19" t="inlineStr">
        <is>
          <t>Medium</t>
        </is>
      </c>
      <c r="K19" s="19">
        <f>IFERROR(IF($B$5="All",COUNTIFS('Issues &amp; Tasks'!$F$5:$F$204,J19,'Issues &amp; Tasks'!$B$5:$B$204,"&lt;="&amp;$B$4,'Issues &amp; Tasks'!$J$5:$J$204,"&lt;&gt;Closed",'Issues &amp; Tasks'!$J$5:$J$204,"&lt;&gt;Canceled"),COUNTIFS('Issues &amp; Tasks'!$F$5:$F$204,J19,'Issues &amp; Tasks'!$B$5:$B$204,"&lt;="&amp;$B$4,'Issues &amp; Tasks'!$C$5:$C$204,$B$5,'Issues &amp; Tasks'!$J$5:$J$204,"&lt;&gt;Closed",'Issues &amp; Tasks'!$J$5:$J$204,"&lt;&gt;Canceled")),0)</f>
        <v/>
      </c>
      <c r="L19" s="19">
        <f>IFERROR(IF($B$5="All",COUNTIFS('Issues &amp; Tasks'!$F$5:$F$204,J19,'Issues &amp; Tasks'!$B$5:$B$204,"&lt;="&amp;$B$4,'Issues &amp; Tasks'!$Q$5:$Q$204,"Overdue"),COUNTIFS('Issues &amp; Tasks'!$F$5:$F$204,J19,'Issues &amp; Tasks'!$B$5:$B$204,"&lt;="&amp;$B$4,'Issues &amp; Tasks'!$C$5:$C$204,$B$5,'Issues &amp; Tasks'!$Q$5:$Q$204,"Overdue")),0)</f>
        <v/>
      </c>
      <c r="N19" s="19" t="inlineStr">
        <is>
          <t>Other Revenue</t>
        </is>
      </c>
      <c r="O19" s="43">
        <f>IFERROR(SUMIFS('Daily Operations'!$O$5:$O$370,'Daily Operations'!$A$5:$A$370,"&gt;="&amp;$B$3,'Daily Operations'!$A$5:$A$370,"&lt;="&amp;$B$4),0)</f>
        <v/>
      </c>
    </row>
    <row r="20">
      <c r="A20" s="44">
        <f>IFERROR('Daily Operations'!A6,"")</f>
        <v/>
      </c>
      <c r="B20" s="45">
        <f>IFERROR('Daily Operations'!Q6,0)</f>
        <v/>
      </c>
      <c r="C20" s="43">
        <f>IFERROR('Daily Operations'!R6,0)</f>
        <v/>
      </c>
      <c r="D20" s="43">
        <f>IFERROR('Daily Operations'!S6,0)</f>
        <v/>
      </c>
      <c r="E20" s="43">
        <f>IFERROR('Daily Operations'!P6,0)</f>
        <v/>
      </c>
      <c r="F20" s="45">
        <f>IFERROR('Daily Operations'!AB6,0)</f>
        <v/>
      </c>
      <c r="H20">
        <f>""</f>
        <v/>
      </c>
      <c r="J20" s="19" t="inlineStr">
        <is>
          <t>Low</t>
        </is>
      </c>
      <c r="K20" s="19">
        <f>IFERROR(IF($B$5="All",COUNTIFS('Issues &amp; Tasks'!$F$5:$F$204,J20,'Issues &amp; Tasks'!$B$5:$B$204,"&lt;="&amp;$B$4,'Issues &amp; Tasks'!$J$5:$J$204,"&lt;&gt;Closed",'Issues &amp; Tasks'!$J$5:$J$204,"&lt;&gt;Canceled"),COUNTIFS('Issues &amp; Tasks'!$F$5:$F$204,J20,'Issues &amp; Tasks'!$B$5:$B$204,"&lt;="&amp;$B$4,'Issues &amp; Tasks'!$C$5:$C$204,$B$5,'Issues &amp; Tasks'!$J$5:$J$204,"&lt;&gt;Closed",'Issues &amp; Tasks'!$J$5:$J$204,"&lt;&gt;Canceled")),0)</f>
        <v/>
      </c>
      <c r="L20" s="19">
        <f>IFERROR(IF($B$5="All",COUNTIFS('Issues &amp; Tasks'!$F$5:$F$204,J20,'Issues &amp; Tasks'!$B$5:$B$204,"&lt;="&amp;$B$4,'Issues &amp; Tasks'!$Q$5:$Q$204,"Overdue"),COUNTIFS('Issues &amp; Tasks'!$F$5:$F$204,J20,'Issues &amp; Tasks'!$B$5:$B$204,"&lt;="&amp;$B$4,'Issues &amp; Tasks'!$C$5:$C$204,$B$5,'Issues &amp; Tasks'!$Q$5:$Q$204,"Overdue")),0)</f>
        <v/>
      </c>
      <c r="O20">
        <f>""</f>
        <v/>
      </c>
    </row>
    <row r="21">
      <c r="A21" s="44">
        <f>IFERROR('Daily Operations'!A7,"")</f>
        <v/>
      </c>
      <c r="B21" s="45">
        <f>IFERROR('Daily Operations'!Q7,0)</f>
        <v/>
      </c>
      <c r="C21" s="43">
        <f>IFERROR('Daily Operations'!R7,0)</f>
        <v/>
      </c>
      <c r="D21" s="43">
        <f>IFERROR('Daily Operations'!S7,0)</f>
        <v/>
      </c>
      <c r="E21" s="43">
        <f>IFERROR('Daily Operations'!P7,0)</f>
        <v/>
      </c>
      <c r="F21" s="45">
        <f>IFERROR('Daily Operations'!AB7,0)</f>
        <v/>
      </c>
      <c r="H21">
        <f>""</f>
        <v/>
      </c>
      <c r="K21">
        <f>""</f>
        <v/>
      </c>
      <c r="L21">
        <f>""</f>
        <v/>
      </c>
      <c r="O21">
        <f>""</f>
        <v/>
      </c>
    </row>
    <row r="22">
      <c r="A22" s="44">
        <f>IFERROR('Daily Operations'!A8,"")</f>
        <v/>
      </c>
      <c r="B22" s="45">
        <f>IFERROR('Daily Operations'!Q8,0)</f>
        <v/>
      </c>
      <c r="C22" s="43">
        <f>IFERROR('Daily Operations'!R8,0)</f>
        <v/>
      </c>
      <c r="D22" s="43">
        <f>IFERROR('Daily Operations'!S8,0)</f>
        <v/>
      </c>
      <c r="E22" s="43">
        <f>IFERROR('Daily Operations'!P8,0)</f>
        <v/>
      </c>
      <c r="F22" s="45">
        <f>IFERROR('Daily Operations'!AB8,0)</f>
        <v/>
      </c>
      <c r="H22">
        <f>""</f>
        <v/>
      </c>
      <c r="K22">
        <f>""</f>
        <v/>
      </c>
      <c r="L22">
        <f>""</f>
        <v/>
      </c>
      <c r="O22">
        <f>""</f>
        <v/>
      </c>
    </row>
    <row r="23">
      <c r="A23" s="44">
        <f>IFERROR('Daily Operations'!A9,"")</f>
        <v/>
      </c>
      <c r="B23" s="45">
        <f>IFERROR('Daily Operations'!Q9,0)</f>
        <v/>
      </c>
      <c r="C23" s="43">
        <f>IFERROR('Daily Operations'!R9,0)</f>
        <v/>
      </c>
      <c r="D23" s="43">
        <f>IFERROR('Daily Operations'!S9,0)</f>
        <v/>
      </c>
      <c r="E23" s="43">
        <f>IFERROR('Daily Operations'!P9,0)</f>
        <v/>
      </c>
      <c r="F23" s="45">
        <f>IFERROR('Daily Operations'!AB9,0)</f>
        <v/>
      </c>
      <c r="H23">
        <f>""</f>
        <v/>
      </c>
      <c r="K23">
        <f>""</f>
        <v/>
      </c>
      <c r="L23">
        <f>""</f>
        <v/>
      </c>
      <c r="O23">
        <f>""</f>
        <v/>
      </c>
    </row>
    <row r="24">
      <c r="A24" s="44">
        <f>IFERROR('Daily Operations'!A10,"")</f>
        <v/>
      </c>
      <c r="B24" s="45">
        <f>IFERROR('Daily Operations'!Q10,0)</f>
        <v/>
      </c>
      <c r="C24" s="43">
        <f>IFERROR('Daily Operations'!R10,0)</f>
        <v/>
      </c>
      <c r="D24" s="43">
        <f>IFERROR('Daily Operations'!S10,0)</f>
        <v/>
      </c>
      <c r="E24" s="43">
        <f>IFERROR('Daily Operations'!P10,0)</f>
        <v/>
      </c>
      <c r="F24" s="45">
        <f>IFERROR('Daily Operations'!AB10,0)</f>
        <v/>
      </c>
      <c r="H24">
        <f>""</f>
        <v/>
      </c>
      <c r="K24">
        <f>""</f>
        <v/>
      </c>
      <c r="L24">
        <f>""</f>
        <v/>
      </c>
      <c r="O24">
        <f>""</f>
        <v/>
      </c>
    </row>
    <row r="25">
      <c r="A25" s="44">
        <f>IFERROR('Daily Operations'!A11,"")</f>
        <v/>
      </c>
      <c r="B25" s="45">
        <f>IFERROR('Daily Operations'!Q11,0)</f>
        <v/>
      </c>
      <c r="C25" s="43">
        <f>IFERROR('Daily Operations'!R11,0)</f>
        <v/>
      </c>
      <c r="D25" s="43">
        <f>IFERROR('Daily Operations'!S11,0)</f>
        <v/>
      </c>
      <c r="E25" s="43">
        <f>IFERROR('Daily Operations'!P11,0)</f>
        <v/>
      </c>
      <c r="F25" s="45">
        <f>IFERROR('Daily Operations'!AB11,0)</f>
        <v/>
      </c>
      <c r="H25">
        <f>""</f>
        <v/>
      </c>
      <c r="K25">
        <f>""</f>
        <v/>
      </c>
      <c r="L25">
        <f>""</f>
        <v/>
      </c>
      <c r="O25">
        <f>""</f>
        <v/>
      </c>
    </row>
    <row r="26">
      <c r="A26" s="44">
        <f>IFERROR('Daily Operations'!A12,"")</f>
        <v/>
      </c>
      <c r="B26" s="45">
        <f>IFERROR('Daily Operations'!Q12,0)</f>
        <v/>
      </c>
      <c r="C26" s="43">
        <f>IFERROR('Daily Operations'!R12,0)</f>
        <v/>
      </c>
      <c r="D26" s="43">
        <f>IFERROR('Daily Operations'!S12,0)</f>
        <v/>
      </c>
      <c r="E26" s="43">
        <f>IFERROR('Daily Operations'!P12,0)</f>
        <v/>
      </c>
      <c r="F26" s="45">
        <f>IFERROR('Daily Operations'!AB12,0)</f>
        <v/>
      </c>
      <c r="H26">
        <f>""</f>
        <v/>
      </c>
      <c r="K26">
        <f>""</f>
        <v/>
      </c>
      <c r="L26">
        <f>""</f>
        <v/>
      </c>
      <c r="O26">
        <f>""</f>
        <v/>
      </c>
    </row>
    <row r="27">
      <c r="A27" s="44">
        <f>IFERROR('Daily Operations'!A13,"")</f>
        <v/>
      </c>
      <c r="B27" s="45">
        <f>IFERROR('Daily Operations'!Q13,0)</f>
        <v/>
      </c>
      <c r="C27" s="43">
        <f>IFERROR('Daily Operations'!R13,0)</f>
        <v/>
      </c>
      <c r="D27" s="43">
        <f>IFERROR('Daily Operations'!S13,0)</f>
        <v/>
      </c>
      <c r="E27" s="43">
        <f>IFERROR('Daily Operations'!P13,0)</f>
        <v/>
      </c>
      <c r="F27" s="45">
        <f>IFERROR('Daily Operations'!AB13,0)</f>
        <v/>
      </c>
      <c r="H27">
        <f>""</f>
        <v/>
      </c>
      <c r="K27">
        <f>""</f>
        <v/>
      </c>
      <c r="L27">
        <f>""</f>
        <v/>
      </c>
      <c r="O27">
        <f>""</f>
        <v/>
      </c>
    </row>
    <row r="28">
      <c r="A28" s="44">
        <f>IFERROR('Daily Operations'!A14,"")</f>
        <v/>
      </c>
      <c r="B28" s="45">
        <f>IFERROR('Daily Operations'!Q14,0)</f>
        <v/>
      </c>
      <c r="C28" s="43">
        <f>IFERROR('Daily Operations'!R14,0)</f>
        <v/>
      </c>
      <c r="D28" s="43">
        <f>IFERROR('Daily Operations'!S14,0)</f>
        <v/>
      </c>
      <c r="E28" s="43">
        <f>IFERROR('Daily Operations'!P14,0)</f>
        <v/>
      </c>
      <c r="F28" s="45">
        <f>IFERROR('Daily Operations'!AB14,0)</f>
        <v/>
      </c>
      <c r="H28">
        <f>""</f>
        <v/>
      </c>
      <c r="K28">
        <f>""</f>
        <v/>
      </c>
      <c r="L28">
        <f>""</f>
        <v/>
      </c>
      <c r="O28">
        <f>""</f>
        <v/>
      </c>
    </row>
    <row r="29">
      <c r="A29">
        <f>""</f>
        <v/>
      </c>
      <c r="B29">
        <f>""</f>
        <v/>
      </c>
      <c r="C29">
        <f>""</f>
        <v/>
      </c>
      <c r="D29">
        <f>""</f>
        <v/>
      </c>
      <c r="E29">
        <f>""</f>
        <v/>
      </c>
      <c r="F29">
        <f>""</f>
        <v/>
      </c>
      <c r="H29">
        <f>""</f>
        <v/>
      </c>
      <c r="K29">
        <f>""</f>
        <v/>
      </c>
      <c r="L29">
        <f>""</f>
        <v/>
      </c>
      <c r="O29">
        <f>""</f>
        <v/>
      </c>
    </row>
    <row r="30">
      <c r="A30">
        <f>""</f>
        <v/>
      </c>
      <c r="B30">
        <f>""</f>
        <v/>
      </c>
      <c r="C30">
        <f>""</f>
        <v/>
      </c>
      <c r="D30">
        <f>""</f>
        <v/>
      </c>
      <c r="E30">
        <f>""</f>
        <v/>
      </c>
      <c r="F30">
        <f>""</f>
        <v/>
      </c>
      <c r="H30">
        <f>""</f>
        <v/>
      </c>
      <c r="K30">
        <f>""</f>
        <v/>
      </c>
      <c r="L30">
        <f>""</f>
        <v/>
      </c>
      <c r="O30">
        <f>""</f>
        <v/>
      </c>
    </row>
    <row r="31">
      <c r="A31">
        <f>""</f>
        <v/>
      </c>
      <c r="B31">
        <f>""</f>
        <v/>
      </c>
      <c r="C31">
        <f>""</f>
        <v/>
      </c>
      <c r="D31">
        <f>""</f>
        <v/>
      </c>
      <c r="E31">
        <f>""</f>
        <v/>
      </c>
      <c r="F31">
        <f>""</f>
        <v/>
      </c>
      <c r="H31">
        <f>""</f>
        <v/>
      </c>
      <c r="K31">
        <f>""</f>
        <v/>
      </c>
      <c r="L31">
        <f>""</f>
        <v/>
      </c>
      <c r="O31">
        <f>""</f>
        <v/>
      </c>
    </row>
    <row r="32">
      <c r="A32">
        <f>""</f>
        <v/>
      </c>
      <c r="B32">
        <f>""</f>
        <v/>
      </c>
      <c r="C32">
        <f>""</f>
        <v/>
      </c>
      <c r="D32">
        <f>""</f>
        <v/>
      </c>
      <c r="E32">
        <f>""</f>
        <v/>
      </c>
      <c r="F32">
        <f>""</f>
        <v/>
      </c>
      <c r="H32">
        <f>""</f>
        <v/>
      </c>
      <c r="K32">
        <f>""</f>
        <v/>
      </c>
      <c r="L32">
        <f>""</f>
        <v/>
      </c>
      <c r="O32">
        <f>""</f>
        <v/>
      </c>
    </row>
    <row r="33">
      <c r="A33">
        <f>""</f>
        <v/>
      </c>
      <c r="B33">
        <f>""</f>
        <v/>
      </c>
      <c r="C33">
        <f>""</f>
        <v/>
      </c>
      <c r="D33">
        <f>""</f>
        <v/>
      </c>
      <c r="E33">
        <f>""</f>
        <v/>
      </c>
      <c r="F33">
        <f>""</f>
        <v/>
      </c>
      <c r="H33">
        <f>""</f>
        <v/>
      </c>
      <c r="K33">
        <f>""</f>
        <v/>
      </c>
      <c r="L33">
        <f>""</f>
        <v/>
      </c>
      <c r="O33">
        <f>""</f>
        <v/>
      </c>
    </row>
    <row r="34">
      <c r="A34">
        <f>""</f>
        <v/>
      </c>
      <c r="B34">
        <f>""</f>
        <v/>
      </c>
      <c r="C34">
        <f>""</f>
        <v/>
      </c>
      <c r="D34">
        <f>""</f>
        <v/>
      </c>
      <c r="E34">
        <f>""</f>
        <v/>
      </c>
      <c r="F34">
        <f>""</f>
        <v/>
      </c>
      <c r="H34">
        <f>""</f>
        <v/>
      </c>
      <c r="K34">
        <f>""</f>
        <v/>
      </c>
      <c r="L34">
        <f>""</f>
        <v/>
      </c>
      <c r="O34">
        <f>""</f>
        <v/>
      </c>
    </row>
    <row r="35">
      <c r="A35">
        <f>""</f>
        <v/>
      </c>
      <c r="B35">
        <f>""</f>
        <v/>
      </c>
      <c r="C35">
        <f>""</f>
        <v/>
      </c>
      <c r="D35">
        <f>""</f>
        <v/>
      </c>
      <c r="E35">
        <f>""</f>
        <v/>
      </c>
      <c r="F35">
        <f>""</f>
        <v/>
      </c>
      <c r="H35">
        <f>""</f>
        <v/>
      </c>
      <c r="K35">
        <f>""</f>
        <v/>
      </c>
      <c r="L35">
        <f>""</f>
        <v/>
      </c>
      <c r="O35">
        <f>""</f>
        <v/>
      </c>
    </row>
    <row r="36">
      <c r="A36">
        <f>""</f>
        <v/>
      </c>
      <c r="B36">
        <f>""</f>
        <v/>
      </c>
      <c r="C36">
        <f>""</f>
        <v/>
      </c>
      <c r="D36">
        <f>""</f>
        <v/>
      </c>
      <c r="E36">
        <f>""</f>
        <v/>
      </c>
      <c r="F36">
        <f>""</f>
        <v/>
      </c>
      <c r="H36">
        <f>""</f>
        <v/>
      </c>
      <c r="K36">
        <f>""</f>
        <v/>
      </c>
      <c r="L36">
        <f>""</f>
        <v/>
      </c>
      <c r="O36">
        <f>""</f>
        <v/>
      </c>
    </row>
    <row r="37">
      <c r="A37">
        <f>""</f>
        <v/>
      </c>
      <c r="B37">
        <f>""</f>
        <v/>
      </c>
      <c r="C37">
        <f>""</f>
        <v/>
      </c>
      <c r="D37">
        <f>""</f>
        <v/>
      </c>
      <c r="E37">
        <f>""</f>
        <v/>
      </c>
      <c r="F37">
        <f>""</f>
        <v/>
      </c>
      <c r="H37">
        <f>""</f>
        <v/>
      </c>
      <c r="K37">
        <f>""</f>
        <v/>
      </c>
      <c r="L37">
        <f>""</f>
        <v/>
      </c>
      <c r="O37">
        <f>""</f>
        <v/>
      </c>
    </row>
    <row r="38">
      <c r="A38">
        <f>""</f>
        <v/>
      </c>
      <c r="B38">
        <f>""</f>
        <v/>
      </c>
      <c r="C38">
        <f>""</f>
        <v/>
      </c>
      <c r="D38">
        <f>""</f>
        <v/>
      </c>
      <c r="E38">
        <f>""</f>
        <v/>
      </c>
      <c r="F38">
        <f>""</f>
        <v/>
      </c>
      <c r="H38">
        <f>""</f>
        <v/>
      </c>
      <c r="K38">
        <f>""</f>
        <v/>
      </c>
      <c r="L38">
        <f>""</f>
        <v/>
      </c>
      <c r="O38">
        <f>""</f>
        <v/>
      </c>
    </row>
    <row r="39">
      <c r="A39">
        <f>""</f>
        <v/>
      </c>
      <c r="B39">
        <f>""</f>
        <v/>
      </c>
      <c r="C39">
        <f>""</f>
        <v/>
      </c>
      <c r="D39">
        <f>""</f>
        <v/>
      </c>
      <c r="E39">
        <f>""</f>
        <v/>
      </c>
      <c r="F39">
        <f>""</f>
        <v/>
      </c>
      <c r="H39">
        <f>""</f>
        <v/>
      </c>
      <c r="K39">
        <f>""</f>
        <v/>
      </c>
      <c r="L39">
        <f>""</f>
        <v/>
      </c>
      <c r="O39">
        <f>""</f>
        <v/>
      </c>
    </row>
    <row r="40">
      <c r="A40">
        <f>""</f>
        <v/>
      </c>
      <c r="B40">
        <f>""</f>
        <v/>
      </c>
      <c r="C40">
        <f>""</f>
        <v/>
      </c>
      <c r="D40">
        <f>""</f>
        <v/>
      </c>
      <c r="E40">
        <f>""</f>
        <v/>
      </c>
      <c r="F40">
        <f>""</f>
        <v/>
      </c>
      <c r="H40">
        <f>""</f>
        <v/>
      </c>
      <c r="K40">
        <f>""</f>
        <v/>
      </c>
      <c r="L40">
        <f>""</f>
        <v/>
      </c>
      <c r="O40">
        <f>""</f>
        <v/>
      </c>
    </row>
    <row r="41">
      <c r="A41">
        <f>""</f>
        <v/>
      </c>
      <c r="B41">
        <f>""</f>
        <v/>
      </c>
      <c r="C41">
        <f>""</f>
        <v/>
      </c>
      <c r="D41">
        <f>""</f>
        <v/>
      </c>
      <c r="E41">
        <f>""</f>
        <v/>
      </c>
      <c r="F41">
        <f>""</f>
        <v/>
      </c>
      <c r="H41">
        <f>""</f>
        <v/>
      </c>
      <c r="K41">
        <f>""</f>
        <v/>
      </c>
      <c r="L41">
        <f>""</f>
        <v/>
      </c>
      <c r="O41">
        <f>""</f>
        <v/>
      </c>
    </row>
    <row r="42">
      <c r="A42">
        <f>""</f>
        <v/>
      </c>
      <c r="B42">
        <f>""</f>
        <v/>
      </c>
      <c r="C42">
        <f>""</f>
        <v/>
      </c>
      <c r="D42">
        <f>""</f>
        <v/>
      </c>
      <c r="E42">
        <f>""</f>
        <v/>
      </c>
      <c r="F42">
        <f>""</f>
        <v/>
      </c>
      <c r="H42">
        <f>""</f>
        <v/>
      </c>
      <c r="K42">
        <f>""</f>
        <v/>
      </c>
      <c r="L42">
        <f>""</f>
        <v/>
      </c>
      <c r="O42">
        <f>""</f>
        <v/>
      </c>
    </row>
    <row r="43">
      <c r="A43">
        <f>""</f>
        <v/>
      </c>
      <c r="B43">
        <f>""</f>
        <v/>
      </c>
      <c r="C43">
        <f>""</f>
        <v/>
      </c>
      <c r="D43">
        <f>""</f>
        <v/>
      </c>
      <c r="E43">
        <f>""</f>
        <v/>
      </c>
      <c r="F43">
        <f>""</f>
        <v/>
      </c>
      <c r="H43">
        <f>""</f>
        <v/>
      </c>
      <c r="K43">
        <f>""</f>
        <v/>
      </c>
      <c r="L43">
        <f>""</f>
        <v/>
      </c>
      <c r="O43">
        <f>""</f>
        <v/>
      </c>
    </row>
    <row r="44">
      <c r="A44">
        <f>""</f>
        <v/>
      </c>
      <c r="B44">
        <f>""</f>
        <v/>
      </c>
      <c r="C44">
        <f>""</f>
        <v/>
      </c>
      <c r="D44">
        <f>""</f>
        <v/>
      </c>
      <c r="E44">
        <f>""</f>
        <v/>
      </c>
      <c r="F44">
        <f>""</f>
        <v/>
      </c>
      <c r="H44">
        <f>""</f>
        <v/>
      </c>
      <c r="K44">
        <f>""</f>
        <v/>
      </c>
      <c r="L44">
        <f>""</f>
        <v/>
      </c>
      <c r="O44">
        <f>""</f>
        <v/>
      </c>
    </row>
    <row r="45">
      <c r="A45">
        <f>""</f>
        <v/>
      </c>
      <c r="B45">
        <f>""</f>
        <v/>
      </c>
      <c r="C45">
        <f>""</f>
        <v/>
      </c>
      <c r="D45">
        <f>""</f>
        <v/>
      </c>
      <c r="E45">
        <f>""</f>
        <v/>
      </c>
      <c r="F45">
        <f>""</f>
        <v/>
      </c>
      <c r="H45">
        <f>""</f>
        <v/>
      </c>
      <c r="K45">
        <f>""</f>
        <v/>
      </c>
      <c r="L45">
        <f>""</f>
        <v/>
      </c>
      <c r="O45">
        <f>""</f>
        <v/>
      </c>
    </row>
    <row r="46">
      <c r="A46">
        <f>""</f>
        <v/>
      </c>
      <c r="B46">
        <f>""</f>
        <v/>
      </c>
      <c r="C46">
        <f>""</f>
        <v/>
      </c>
      <c r="D46">
        <f>""</f>
        <v/>
      </c>
      <c r="E46">
        <f>""</f>
        <v/>
      </c>
      <c r="F46">
        <f>""</f>
        <v/>
      </c>
      <c r="H46">
        <f>""</f>
        <v/>
      </c>
      <c r="K46">
        <f>""</f>
        <v/>
      </c>
      <c r="L46">
        <f>""</f>
        <v/>
      </c>
      <c r="O46">
        <f>""</f>
        <v/>
      </c>
    </row>
    <row r="47">
      <c r="A47">
        <f>""</f>
        <v/>
      </c>
      <c r="B47">
        <f>""</f>
        <v/>
      </c>
      <c r="C47">
        <f>""</f>
        <v/>
      </c>
      <c r="D47">
        <f>""</f>
        <v/>
      </c>
      <c r="E47">
        <f>""</f>
        <v/>
      </c>
      <c r="F47">
        <f>""</f>
        <v/>
      </c>
      <c r="H47">
        <f>""</f>
        <v/>
      </c>
      <c r="K47">
        <f>""</f>
        <v/>
      </c>
      <c r="L47">
        <f>""</f>
        <v/>
      </c>
      <c r="O47">
        <f>""</f>
        <v/>
      </c>
    </row>
    <row r="48">
      <c r="A48">
        <f>""</f>
        <v/>
      </c>
      <c r="B48">
        <f>""</f>
        <v/>
      </c>
      <c r="C48">
        <f>""</f>
        <v/>
      </c>
      <c r="D48">
        <f>""</f>
        <v/>
      </c>
      <c r="E48">
        <f>""</f>
        <v/>
      </c>
      <c r="F48">
        <f>""</f>
        <v/>
      </c>
      <c r="H48">
        <f>""</f>
        <v/>
      </c>
      <c r="K48">
        <f>""</f>
        <v/>
      </c>
      <c r="L48">
        <f>""</f>
        <v/>
      </c>
      <c r="O48">
        <f>""</f>
        <v/>
      </c>
    </row>
    <row r="49">
      <c r="A49">
        <f>""</f>
        <v/>
      </c>
      <c r="B49">
        <f>""</f>
        <v/>
      </c>
      <c r="C49">
        <f>""</f>
        <v/>
      </c>
      <c r="D49">
        <f>""</f>
        <v/>
      </c>
      <c r="E49">
        <f>""</f>
        <v/>
      </c>
      <c r="F49">
        <f>""</f>
        <v/>
      </c>
      <c r="H49">
        <f>""</f>
        <v/>
      </c>
      <c r="K49">
        <f>""</f>
        <v/>
      </c>
      <c r="L49">
        <f>""</f>
        <v/>
      </c>
      <c r="O49">
        <f>""</f>
        <v/>
      </c>
    </row>
    <row r="50">
      <c r="A50">
        <f>""</f>
        <v/>
      </c>
      <c r="B50">
        <f>""</f>
        <v/>
      </c>
      <c r="C50">
        <f>""</f>
        <v/>
      </c>
      <c r="D50">
        <f>""</f>
        <v/>
      </c>
      <c r="E50">
        <f>""</f>
        <v/>
      </c>
      <c r="F50">
        <f>""</f>
        <v/>
      </c>
      <c r="H50">
        <f>""</f>
        <v/>
      </c>
      <c r="K50">
        <f>""</f>
        <v/>
      </c>
      <c r="L50">
        <f>""</f>
        <v/>
      </c>
      <c r="O50">
        <f>""</f>
        <v/>
      </c>
    </row>
    <row r="51">
      <c r="A51">
        <f>""</f>
        <v/>
      </c>
      <c r="B51">
        <f>""</f>
        <v/>
      </c>
      <c r="C51">
        <f>""</f>
        <v/>
      </c>
      <c r="D51">
        <f>""</f>
        <v/>
      </c>
      <c r="E51">
        <f>""</f>
        <v/>
      </c>
      <c r="F51">
        <f>""</f>
        <v/>
      </c>
      <c r="H51">
        <f>""</f>
        <v/>
      </c>
      <c r="K51">
        <f>""</f>
        <v/>
      </c>
      <c r="L51">
        <f>""</f>
        <v/>
      </c>
      <c r="O51">
        <f>""</f>
        <v/>
      </c>
    </row>
    <row r="52">
      <c r="A52">
        <f>""</f>
        <v/>
      </c>
      <c r="B52">
        <f>""</f>
        <v/>
      </c>
      <c r="C52">
        <f>""</f>
        <v/>
      </c>
      <c r="D52">
        <f>""</f>
        <v/>
      </c>
      <c r="E52">
        <f>""</f>
        <v/>
      </c>
      <c r="F52">
        <f>""</f>
        <v/>
      </c>
      <c r="H52">
        <f>""</f>
        <v/>
      </c>
      <c r="K52">
        <f>""</f>
        <v/>
      </c>
      <c r="L52">
        <f>""</f>
        <v/>
      </c>
      <c r="O52">
        <f>""</f>
        <v/>
      </c>
    </row>
    <row r="53">
      <c r="A53">
        <f>""</f>
        <v/>
      </c>
      <c r="B53">
        <f>""</f>
        <v/>
      </c>
      <c r="C53">
        <f>""</f>
        <v/>
      </c>
      <c r="D53">
        <f>""</f>
        <v/>
      </c>
      <c r="E53">
        <f>""</f>
        <v/>
      </c>
      <c r="F53">
        <f>""</f>
        <v/>
      </c>
      <c r="H53">
        <f>""</f>
        <v/>
      </c>
      <c r="K53">
        <f>""</f>
        <v/>
      </c>
      <c r="L53">
        <f>""</f>
        <v/>
      </c>
      <c r="O53">
        <f>""</f>
        <v/>
      </c>
    </row>
    <row r="54">
      <c r="A54">
        <f>""</f>
        <v/>
      </c>
      <c r="B54">
        <f>""</f>
        <v/>
      </c>
      <c r="C54">
        <f>""</f>
        <v/>
      </c>
      <c r="D54">
        <f>""</f>
        <v/>
      </c>
      <c r="E54">
        <f>""</f>
        <v/>
      </c>
      <c r="F54">
        <f>""</f>
        <v/>
      </c>
      <c r="H54">
        <f>""</f>
        <v/>
      </c>
      <c r="K54">
        <f>""</f>
        <v/>
      </c>
      <c r="L54">
        <f>""</f>
        <v/>
      </c>
      <c r="O54">
        <f>""</f>
        <v/>
      </c>
    </row>
    <row r="55">
      <c r="A55">
        <f>""</f>
        <v/>
      </c>
      <c r="B55">
        <f>""</f>
        <v/>
      </c>
      <c r="C55">
        <f>""</f>
        <v/>
      </c>
      <c r="D55">
        <f>""</f>
        <v/>
      </c>
      <c r="E55">
        <f>""</f>
        <v/>
      </c>
      <c r="F55">
        <f>""</f>
        <v/>
      </c>
      <c r="H55">
        <f>""</f>
        <v/>
      </c>
      <c r="K55">
        <f>""</f>
        <v/>
      </c>
      <c r="L55">
        <f>""</f>
        <v/>
      </c>
      <c r="O55">
        <f>""</f>
        <v/>
      </c>
    </row>
    <row r="56">
      <c r="A56">
        <f>""</f>
        <v/>
      </c>
      <c r="B56">
        <f>""</f>
        <v/>
      </c>
      <c r="C56">
        <f>""</f>
        <v/>
      </c>
      <c r="D56">
        <f>""</f>
        <v/>
      </c>
      <c r="E56">
        <f>""</f>
        <v/>
      </c>
      <c r="F56">
        <f>""</f>
        <v/>
      </c>
      <c r="H56">
        <f>""</f>
        <v/>
      </c>
      <c r="K56">
        <f>""</f>
        <v/>
      </c>
      <c r="L56">
        <f>""</f>
        <v/>
      </c>
      <c r="O56">
        <f>""</f>
        <v/>
      </c>
    </row>
    <row r="57">
      <c r="A57">
        <f>""</f>
        <v/>
      </c>
      <c r="B57">
        <f>""</f>
        <v/>
      </c>
      <c r="C57">
        <f>""</f>
        <v/>
      </c>
      <c r="D57">
        <f>""</f>
        <v/>
      </c>
      <c r="E57">
        <f>""</f>
        <v/>
      </c>
      <c r="F57">
        <f>""</f>
        <v/>
      </c>
      <c r="H57">
        <f>""</f>
        <v/>
      </c>
      <c r="K57">
        <f>""</f>
        <v/>
      </c>
      <c r="L57">
        <f>""</f>
        <v/>
      </c>
      <c r="O57">
        <f>""</f>
        <v/>
      </c>
    </row>
    <row r="58">
      <c r="A58">
        <f>""</f>
        <v/>
      </c>
      <c r="B58">
        <f>""</f>
        <v/>
      </c>
      <c r="C58">
        <f>""</f>
        <v/>
      </c>
      <c r="D58">
        <f>""</f>
        <v/>
      </c>
      <c r="E58">
        <f>""</f>
        <v/>
      </c>
      <c r="F58">
        <f>""</f>
        <v/>
      </c>
      <c r="H58">
        <f>""</f>
        <v/>
      </c>
      <c r="K58">
        <f>""</f>
        <v/>
      </c>
      <c r="L58">
        <f>""</f>
        <v/>
      </c>
      <c r="O58">
        <f>""</f>
        <v/>
      </c>
    </row>
    <row r="59">
      <c r="A59">
        <f>""</f>
        <v/>
      </c>
      <c r="B59">
        <f>""</f>
        <v/>
      </c>
      <c r="C59">
        <f>""</f>
        <v/>
      </c>
      <c r="D59">
        <f>""</f>
        <v/>
      </c>
      <c r="E59">
        <f>""</f>
        <v/>
      </c>
      <c r="F59">
        <f>""</f>
        <v/>
      </c>
      <c r="H59">
        <f>""</f>
        <v/>
      </c>
      <c r="K59">
        <f>""</f>
        <v/>
      </c>
      <c r="L59">
        <f>""</f>
        <v/>
      </c>
      <c r="O59">
        <f>""</f>
        <v/>
      </c>
    </row>
    <row r="60">
      <c r="A60">
        <f>""</f>
        <v/>
      </c>
      <c r="B60">
        <f>""</f>
        <v/>
      </c>
      <c r="C60">
        <f>""</f>
        <v/>
      </c>
      <c r="D60">
        <f>""</f>
        <v/>
      </c>
      <c r="E60">
        <f>""</f>
        <v/>
      </c>
      <c r="F60">
        <f>""</f>
        <v/>
      </c>
      <c r="H60">
        <f>""</f>
        <v/>
      </c>
      <c r="K60">
        <f>""</f>
        <v/>
      </c>
      <c r="L60">
        <f>""</f>
        <v/>
      </c>
      <c r="O60">
        <f>""</f>
        <v/>
      </c>
    </row>
    <row r="61">
      <c r="A61">
        <f>""</f>
        <v/>
      </c>
      <c r="B61">
        <f>""</f>
        <v/>
      </c>
      <c r="C61">
        <f>""</f>
        <v/>
      </c>
      <c r="D61">
        <f>""</f>
        <v/>
      </c>
      <c r="E61">
        <f>""</f>
        <v/>
      </c>
      <c r="F61">
        <f>""</f>
        <v/>
      </c>
      <c r="H61">
        <f>""</f>
        <v/>
      </c>
      <c r="K61">
        <f>""</f>
        <v/>
      </c>
      <c r="L61">
        <f>""</f>
        <v/>
      </c>
      <c r="O61">
        <f>""</f>
        <v/>
      </c>
    </row>
    <row r="62">
      <c r="A62">
        <f>""</f>
        <v/>
      </c>
      <c r="B62">
        <f>""</f>
        <v/>
      </c>
      <c r="C62">
        <f>""</f>
        <v/>
      </c>
      <c r="D62">
        <f>""</f>
        <v/>
      </c>
      <c r="E62">
        <f>""</f>
        <v/>
      </c>
      <c r="F62">
        <f>""</f>
        <v/>
      </c>
      <c r="H62">
        <f>""</f>
        <v/>
      </c>
      <c r="K62">
        <f>""</f>
        <v/>
      </c>
      <c r="L62">
        <f>""</f>
        <v/>
      </c>
      <c r="O62">
        <f>""</f>
        <v/>
      </c>
    </row>
    <row r="63">
      <c r="A63">
        <f>""</f>
        <v/>
      </c>
      <c r="B63">
        <f>""</f>
        <v/>
      </c>
      <c r="C63">
        <f>""</f>
        <v/>
      </c>
      <c r="D63">
        <f>""</f>
        <v/>
      </c>
      <c r="E63">
        <f>""</f>
        <v/>
      </c>
      <c r="F63">
        <f>""</f>
        <v/>
      </c>
      <c r="H63">
        <f>""</f>
        <v/>
      </c>
      <c r="K63">
        <f>""</f>
        <v/>
      </c>
      <c r="L63">
        <f>""</f>
        <v/>
      </c>
      <c r="O63">
        <f>""</f>
        <v/>
      </c>
    </row>
    <row r="64">
      <c r="A64">
        <f>""</f>
        <v/>
      </c>
      <c r="B64">
        <f>""</f>
        <v/>
      </c>
      <c r="C64">
        <f>""</f>
        <v/>
      </c>
      <c r="D64">
        <f>""</f>
        <v/>
      </c>
      <c r="E64">
        <f>""</f>
        <v/>
      </c>
      <c r="F64">
        <f>""</f>
        <v/>
      </c>
      <c r="H64">
        <f>""</f>
        <v/>
      </c>
      <c r="K64">
        <f>""</f>
        <v/>
      </c>
      <c r="L64">
        <f>""</f>
        <v/>
      </c>
      <c r="O64">
        <f>""</f>
        <v/>
      </c>
    </row>
    <row r="65">
      <c r="A65">
        <f>""</f>
        <v/>
      </c>
      <c r="B65">
        <f>""</f>
        <v/>
      </c>
      <c r="C65">
        <f>""</f>
        <v/>
      </c>
      <c r="D65">
        <f>""</f>
        <v/>
      </c>
      <c r="E65">
        <f>""</f>
        <v/>
      </c>
      <c r="F65">
        <f>""</f>
        <v/>
      </c>
      <c r="H65">
        <f>""</f>
        <v/>
      </c>
      <c r="K65">
        <f>""</f>
        <v/>
      </c>
      <c r="L65">
        <f>""</f>
        <v/>
      </c>
      <c r="O65">
        <f>""</f>
        <v/>
      </c>
    </row>
    <row r="66">
      <c r="A66">
        <f>""</f>
        <v/>
      </c>
      <c r="B66">
        <f>""</f>
        <v/>
      </c>
      <c r="C66">
        <f>""</f>
        <v/>
      </c>
      <c r="D66">
        <f>""</f>
        <v/>
      </c>
      <c r="E66">
        <f>""</f>
        <v/>
      </c>
      <c r="F66">
        <f>""</f>
        <v/>
      </c>
      <c r="H66">
        <f>""</f>
        <v/>
      </c>
      <c r="K66">
        <f>""</f>
        <v/>
      </c>
      <c r="L66">
        <f>""</f>
        <v/>
      </c>
      <c r="O66">
        <f>""</f>
        <v/>
      </c>
    </row>
    <row r="67">
      <c r="A67">
        <f>""</f>
        <v/>
      </c>
      <c r="B67">
        <f>""</f>
        <v/>
      </c>
      <c r="C67">
        <f>""</f>
        <v/>
      </c>
      <c r="D67">
        <f>""</f>
        <v/>
      </c>
      <c r="E67">
        <f>""</f>
        <v/>
      </c>
      <c r="F67">
        <f>""</f>
        <v/>
      </c>
      <c r="H67">
        <f>""</f>
        <v/>
      </c>
      <c r="K67">
        <f>""</f>
        <v/>
      </c>
      <c r="L67">
        <f>""</f>
        <v/>
      </c>
      <c r="O67">
        <f>""</f>
        <v/>
      </c>
    </row>
    <row r="68">
      <c r="A68">
        <f>""</f>
        <v/>
      </c>
      <c r="B68">
        <f>""</f>
        <v/>
      </c>
      <c r="C68">
        <f>""</f>
        <v/>
      </c>
      <c r="D68">
        <f>""</f>
        <v/>
      </c>
      <c r="E68">
        <f>""</f>
        <v/>
      </c>
      <c r="F68">
        <f>""</f>
        <v/>
      </c>
      <c r="H68">
        <f>""</f>
        <v/>
      </c>
      <c r="K68">
        <f>""</f>
        <v/>
      </c>
      <c r="L68">
        <f>""</f>
        <v/>
      </c>
      <c r="O68">
        <f>""</f>
        <v/>
      </c>
    </row>
    <row r="69">
      <c r="A69">
        <f>""</f>
        <v/>
      </c>
      <c r="B69">
        <f>""</f>
        <v/>
      </c>
      <c r="C69">
        <f>""</f>
        <v/>
      </c>
      <c r="D69">
        <f>""</f>
        <v/>
      </c>
      <c r="E69">
        <f>""</f>
        <v/>
      </c>
      <c r="F69">
        <f>""</f>
        <v/>
      </c>
      <c r="H69">
        <f>""</f>
        <v/>
      </c>
      <c r="K69">
        <f>""</f>
        <v/>
      </c>
      <c r="L69">
        <f>""</f>
        <v/>
      </c>
      <c r="O69">
        <f>""</f>
        <v/>
      </c>
    </row>
    <row r="70">
      <c r="A70">
        <f>""</f>
        <v/>
      </c>
      <c r="B70">
        <f>""</f>
        <v/>
      </c>
      <c r="C70">
        <f>""</f>
        <v/>
      </c>
      <c r="D70">
        <f>""</f>
        <v/>
      </c>
      <c r="E70">
        <f>""</f>
        <v/>
      </c>
      <c r="F70">
        <f>""</f>
        <v/>
      </c>
      <c r="H70">
        <f>""</f>
        <v/>
      </c>
      <c r="K70">
        <f>""</f>
        <v/>
      </c>
      <c r="L70">
        <f>""</f>
        <v/>
      </c>
      <c r="O70">
        <f>""</f>
        <v/>
      </c>
    </row>
    <row r="71">
      <c r="A71">
        <f>""</f>
        <v/>
      </c>
      <c r="B71">
        <f>""</f>
        <v/>
      </c>
      <c r="C71">
        <f>""</f>
        <v/>
      </c>
      <c r="D71">
        <f>""</f>
        <v/>
      </c>
      <c r="E71">
        <f>""</f>
        <v/>
      </c>
      <c r="F71">
        <f>""</f>
        <v/>
      </c>
      <c r="H71">
        <f>""</f>
        <v/>
      </c>
      <c r="K71">
        <f>""</f>
        <v/>
      </c>
      <c r="L71">
        <f>""</f>
        <v/>
      </c>
      <c r="O71">
        <f>""</f>
        <v/>
      </c>
    </row>
    <row r="72">
      <c r="A72">
        <f>""</f>
        <v/>
      </c>
      <c r="B72">
        <f>""</f>
        <v/>
      </c>
      <c r="C72">
        <f>""</f>
        <v/>
      </c>
      <c r="D72">
        <f>""</f>
        <v/>
      </c>
      <c r="E72">
        <f>""</f>
        <v/>
      </c>
      <c r="F72">
        <f>""</f>
        <v/>
      </c>
      <c r="H72">
        <f>""</f>
        <v/>
      </c>
      <c r="K72">
        <f>""</f>
        <v/>
      </c>
      <c r="L72">
        <f>""</f>
        <v/>
      </c>
      <c r="O72">
        <f>""</f>
        <v/>
      </c>
    </row>
    <row r="73">
      <c r="A73">
        <f>""</f>
        <v/>
      </c>
      <c r="B73">
        <f>""</f>
        <v/>
      </c>
      <c r="C73">
        <f>""</f>
        <v/>
      </c>
      <c r="D73">
        <f>""</f>
        <v/>
      </c>
      <c r="E73">
        <f>""</f>
        <v/>
      </c>
      <c r="F73">
        <f>""</f>
        <v/>
      </c>
      <c r="H73">
        <f>""</f>
        <v/>
      </c>
      <c r="K73">
        <f>""</f>
        <v/>
      </c>
      <c r="L73">
        <f>""</f>
        <v/>
      </c>
      <c r="O73">
        <f>""</f>
        <v/>
      </c>
    </row>
    <row r="74">
      <c r="A74">
        <f>""</f>
        <v/>
      </c>
      <c r="B74">
        <f>""</f>
        <v/>
      </c>
      <c r="C74">
        <f>""</f>
        <v/>
      </c>
      <c r="D74">
        <f>""</f>
        <v/>
      </c>
      <c r="E74">
        <f>""</f>
        <v/>
      </c>
      <c r="F74">
        <f>""</f>
        <v/>
      </c>
      <c r="H74">
        <f>""</f>
        <v/>
      </c>
      <c r="K74">
        <f>""</f>
        <v/>
      </c>
      <c r="L74">
        <f>""</f>
        <v/>
      </c>
      <c r="O74">
        <f>""</f>
        <v/>
      </c>
    </row>
    <row r="75">
      <c r="A75">
        <f>""</f>
        <v/>
      </c>
      <c r="B75">
        <f>""</f>
        <v/>
      </c>
      <c r="C75">
        <f>""</f>
        <v/>
      </c>
      <c r="D75">
        <f>""</f>
        <v/>
      </c>
      <c r="E75">
        <f>""</f>
        <v/>
      </c>
      <c r="F75">
        <f>""</f>
        <v/>
      </c>
      <c r="H75">
        <f>""</f>
        <v/>
      </c>
      <c r="K75">
        <f>""</f>
        <v/>
      </c>
      <c r="L75">
        <f>""</f>
        <v/>
      </c>
      <c r="O75">
        <f>""</f>
        <v/>
      </c>
    </row>
    <row r="76">
      <c r="A76">
        <f>""</f>
        <v/>
      </c>
      <c r="B76">
        <f>""</f>
        <v/>
      </c>
      <c r="C76">
        <f>""</f>
        <v/>
      </c>
      <c r="D76">
        <f>""</f>
        <v/>
      </c>
      <c r="E76">
        <f>""</f>
        <v/>
      </c>
      <c r="F76">
        <f>""</f>
        <v/>
      </c>
      <c r="H76">
        <f>""</f>
        <v/>
      </c>
      <c r="K76">
        <f>""</f>
        <v/>
      </c>
      <c r="L76">
        <f>""</f>
        <v/>
      </c>
      <c r="O76">
        <f>""</f>
        <v/>
      </c>
    </row>
    <row r="77">
      <c r="A77">
        <f>""</f>
        <v/>
      </c>
      <c r="B77">
        <f>""</f>
        <v/>
      </c>
      <c r="C77">
        <f>""</f>
        <v/>
      </c>
      <c r="D77">
        <f>""</f>
        <v/>
      </c>
      <c r="E77">
        <f>""</f>
        <v/>
      </c>
      <c r="F77">
        <f>""</f>
        <v/>
      </c>
      <c r="H77">
        <f>""</f>
        <v/>
      </c>
      <c r="K77">
        <f>""</f>
        <v/>
      </c>
      <c r="L77">
        <f>""</f>
        <v/>
      </c>
      <c r="O77">
        <f>""</f>
        <v/>
      </c>
    </row>
    <row r="78">
      <c r="A78">
        <f>""</f>
        <v/>
      </c>
      <c r="B78">
        <f>""</f>
        <v/>
      </c>
      <c r="C78">
        <f>""</f>
        <v/>
      </c>
      <c r="D78">
        <f>""</f>
        <v/>
      </c>
      <c r="E78">
        <f>""</f>
        <v/>
      </c>
      <c r="F78">
        <f>""</f>
        <v/>
      </c>
      <c r="H78">
        <f>""</f>
        <v/>
      </c>
      <c r="K78">
        <f>""</f>
        <v/>
      </c>
      <c r="L78">
        <f>""</f>
        <v/>
      </c>
      <c r="O78">
        <f>""</f>
        <v/>
      </c>
    </row>
    <row r="79">
      <c r="A79">
        <f>""</f>
        <v/>
      </c>
      <c r="B79">
        <f>""</f>
        <v/>
      </c>
      <c r="C79">
        <f>""</f>
        <v/>
      </c>
      <c r="D79">
        <f>""</f>
        <v/>
      </c>
      <c r="E79">
        <f>""</f>
        <v/>
      </c>
      <c r="F79">
        <f>""</f>
        <v/>
      </c>
      <c r="H79">
        <f>""</f>
        <v/>
      </c>
      <c r="K79">
        <f>""</f>
        <v/>
      </c>
      <c r="L79">
        <f>""</f>
        <v/>
      </c>
      <c r="O79">
        <f>""</f>
        <v/>
      </c>
    </row>
    <row r="80">
      <c r="A80">
        <f>""</f>
        <v/>
      </c>
      <c r="B80">
        <f>""</f>
        <v/>
      </c>
      <c r="C80">
        <f>""</f>
        <v/>
      </c>
      <c r="D80">
        <f>""</f>
        <v/>
      </c>
      <c r="E80">
        <f>""</f>
        <v/>
      </c>
      <c r="F80">
        <f>""</f>
        <v/>
      </c>
      <c r="H80">
        <f>""</f>
        <v/>
      </c>
      <c r="K80">
        <f>""</f>
        <v/>
      </c>
      <c r="L80">
        <f>""</f>
        <v/>
      </c>
      <c r="O80">
        <f>""</f>
        <v/>
      </c>
    </row>
    <row r="81">
      <c r="A81">
        <f>""</f>
        <v/>
      </c>
      <c r="B81">
        <f>""</f>
        <v/>
      </c>
      <c r="C81">
        <f>""</f>
        <v/>
      </c>
      <c r="D81">
        <f>""</f>
        <v/>
      </c>
      <c r="E81">
        <f>""</f>
        <v/>
      </c>
      <c r="F81">
        <f>""</f>
        <v/>
      </c>
      <c r="H81">
        <f>""</f>
        <v/>
      </c>
      <c r="K81">
        <f>""</f>
        <v/>
      </c>
      <c r="L81">
        <f>""</f>
        <v/>
      </c>
      <c r="O81">
        <f>""</f>
        <v/>
      </c>
    </row>
    <row r="82">
      <c r="A82">
        <f>""</f>
        <v/>
      </c>
      <c r="B82">
        <f>""</f>
        <v/>
      </c>
      <c r="C82">
        <f>""</f>
        <v/>
      </c>
      <c r="D82">
        <f>""</f>
        <v/>
      </c>
      <c r="E82">
        <f>""</f>
        <v/>
      </c>
      <c r="F82">
        <f>""</f>
        <v/>
      </c>
      <c r="H82">
        <f>""</f>
        <v/>
      </c>
      <c r="K82">
        <f>""</f>
        <v/>
      </c>
      <c r="L82">
        <f>""</f>
        <v/>
      </c>
      <c r="O82">
        <f>""</f>
        <v/>
      </c>
    </row>
    <row r="83">
      <c r="A83">
        <f>""</f>
        <v/>
      </c>
      <c r="B83">
        <f>""</f>
        <v/>
      </c>
      <c r="C83">
        <f>""</f>
        <v/>
      </c>
      <c r="D83">
        <f>""</f>
        <v/>
      </c>
      <c r="E83">
        <f>""</f>
        <v/>
      </c>
      <c r="F83">
        <f>""</f>
        <v/>
      </c>
      <c r="H83">
        <f>""</f>
        <v/>
      </c>
      <c r="K83">
        <f>""</f>
        <v/>
      </c>
      <c r="L83">
        <f>""</f>
        <v/>
      </c>
      <c r="O83">
        <f>""</f>
        <v/>
      </c>
    </row>
    <row r="84">
      <c r="A84">
        <f>""</f>
        <v/>
      </c>
      <c r="B84">
        <f>""</f>
        <v/>
      </c>
      <c r="C84">
        <f>""</f>
        <v/>
      </c>
      <c r="D84">
        <f>""</f>
        <v/>
      </c>
      <c r="E84">
        <f>""</f>
        <v/>
      </c>
      <c r="F84">
        <f>""</f>
        <v/>
      </c>
      <c r="H84">
        <f>""</f>
        <v/>
      </c>
      <c r="K84">
        <f>""</f>
        <v/>
      </c>
      <c r="L84">
        <f>""</f>
        <v/>
      </c>
      <c r="O84">
        <f>""</f>
        <v/>
      </c>
    </row>
    <row r="85">
      <c r="A85">
        <f>""</f>
        <v/>
      </c>
      <c r="B85">
        <f>""</f>
        <v/>
      </c>
      <c r="C85">
        <f>""</f>
        <v/>
      </c>
      <c r="D85">
        <f>""</f>
        <v/>
      </c>
      <c r="E85">
        <f>""</f>
        <v/>
      </c>
      <c r="F85">
        <f>""</f>
        <v/>
      </c>
      <c r="H85">
        <f>""</f>
        <v/>
      </c>
      <c r="K85">
        <f>""</f>
        <v/>
      </c>
      <c r="L85">
        <f>""</f>
        <v/>
      </c>
      <c r="O85">
        <f>""</f>
        <v/>
      </c>
    </row>
    <row r="86">
      <c r="A86">
        <f>""</f>
        <v/>
      </c>
      <c r="B86">
        <f>""</f>
        <v/>
      </c>
      <c r="C86">
        <f>""</f>
        <v/>
      </c>
      <c r="D86">
        <f>""</f>
        <v/>
      </c>
      <c r="E86">
        <f>""</f>
        <v/>
      </c>
      <c r="F86">
        <f>""</f>
        <v/>
      </c>
      <c r="H86">
        <f>""</f>
        <v/>
      </c>
      <c r="K86">
        <f>""</f>
        <v/>
      </c>
      <c r="L86">
        <f>""</f>
        <v/>
      </c>
      <c r="O86">
        <f>""</f>
        <v/>
      </c>
    </row>
    <row r="87">
      <c r="A87">
        <f>""</f>
        <v/>
      </c>
      <c r="B87">
        <f>""</f>
        <v/>
      </c>
      <c r="C87">
        <f>""</f>
        <v/>
      </c>
      <c r="D87">
        <f>""</f>
        <v/>
      </c>
      <c r="E87">
        <f>""</f>
        <v/>
      </c>
      <c r="F87">
        <f>""</f>
        <v/>
      </c>
      <c r="H87">
        <f>""</f>
        <v/>
      </c>
      <c r="K87">
        <f>""</f>
        <v/>
      </c>
      <c r="L87">
        <f>""</f>
        <v/>
      </c>
      <c r="O87">
        <f>""</f>
        <v/>
      </c>
    </row>
    <row r="88">
      <c r="A88">
        <f>""</f>
        <v/>
      </c>
      <c r="B88">
        <f>""</f>
        <v/>
      </c>
      <c r="C88">
        <f>""</f>
        <v/>
      </c>
      <c r="D88">
        <f>""</f>
        <v/>
      </c>
      <c r="E88">
        <f>""</f>
        <v/>
      </c>
      <c r="F88">
        <f>""</f>
        <v/>
      </c>
      <c r="H88">
        <f>""</f>
        <v/>
      </c>
      <c r="K88">
        <f>""</f>
        <v/>
      </c>
      <c r="L88">
        <f>""</f>
        <v/>
      </c>
      <c r="O88">
        <f>""</f>
        <v/>
      </c>
    </row>
    <row r="89">
      <c r="A89">
        <f>""</f>
        <v/>
      </c>
      <c r="B89">
        <f>""</f>
        <v/>
      </c>
      <c r="C89">
        <f>""</f>
        <v/>
      </c>
      <c r="D89">
        <f>""</f>
        <v/>
      </c>
      <c r="E89">
        <f>""</f>
        <v/>
      </c>
      <c r="F89">
        <f>""</f>
        <v/>
      </c>
      <c r="H89">
        <f>""</f>
        <v/>
      </c>
      <c r="K89">
        <f>""</f>
        <v/>
      </c>
      <c r="L89">
        <f>""</f>
        <v/>
      </c>
      <c r="O89">
        <f>""</f>
        <v/>
      </c>
    </row>
    <row r="90">
      <c r="A90">
        <f>""</f>
        <v/>
      </c>
      <c r="B90">
        <f>""</f>
        <v/>
      </c>
      <c r="C90">
        <f>""</f>
        <v/>
      </c>
      <c r="D90">
        <f>""</f>
        <v/>
      </c>
      <c r="E90">
        <f>""</f>
        <v/>
      </c>
      <c r="F90">
        <f>""</f>
        <v/>
      </c>
      <c r="H90">
        <f>""</f>
        <v/>
      </c>
      <c r="K90">
        <f>""</f>
        <v/>
      </c>
      <c r="L90">
        <f>""</f>
        <v/>
      </c>
      <c r="O90">
        <f>""</f>
        <v/>
      </c>
    </row>
    <row r="91">
      <c r="A91">
        <f>""</f>
        <v/>
      </c>
      <c r="B91">
        <f>""</f>
        <v/>
      </c>
      <c r="C91">
        <f>""</f>
        <v/>
      </c>
      <c r="D91">
        <f>""</f>
        <v/>
      </c>
      <c r="E91">
        <f>""</f>
        <v/>
      </c>
      <c r="F91">
        <f>""</f>
        <v/>
      </c>
      <c r="H91">
        <f>""</f>
        <v/>
      </c>
      <c r="K91">
        <f>""</f>
        <v/>
      </c>
      <c r="L91">
        <f>""</f>
        <v/>
      </c>
      <c r="O91">
        <f>""</f>
        <v/>
      </c>
    </row>
    <row r="92">
      <c r="A92">
        <f>""</f>
        <v/>
      </c>
      <c r="B92">
        <f>""</f>
        <v/>
      </c>
      <c r="C92">
        <f>""</f>
        <v/>
      </c>
      <c r="D92">
        <f>""</f>
        <v/>
      </c>
      <c r="E92">
        <f>""</f>
        <v/>
      </c>
      <c r="F92">
        <f>""</f>
        <v/>
      </c>
      <c r="H92">
        <f>""</f>
        <v/>
      </c>
      <c r="K92">
        <f>""</f>
        <v/>
      </c>
      <c r="L92">
        <f>""</f>
        <v/>
      </c>
      <c r="O92">
        <f>""</f>
        <v/>
      </c>
    </row>
    <row r="93">
      <c r="A93">
        <f>""</f>
        <v/>
      </c>
      <c r="B93">
        <f>""</f>
        <v/>
      </c>
      <c r="C93">
        <f>""</f>
        <v/>
      </c>
      <c r="D93">
        <f>""</f>
        <v/>
      </c>
      <c r="E93">
        <f>""</f>
        <v/>
      </c>
      <c r="F93">
        <f>""</f>
        <v/>
      </c>
      <c r="H93">
        <f>""</f>
        <v/>
      </c>
      <c r="K93">
        <f>""</f>
        <v/>
      </c>
      <c r="L93">
        <f>""</f>
        <v/>
      </c>
      <c r="O93">
        <f>""</f>
        <v/>
      </c>
    </row>
    <row r="94">
      <c r="A94">
        <f>""</f>
        <v/>
      </c>
      <c r="B94">
        <f>""</f>
        <v/>
      </c>
      <c r="C94">
        <f>""</f>
        <v/>
      </c>
      <c r="D94">
        <f>""</f>
        <v/>
      </c>
      <c r="E94">
        <f>""</f>
        <v/>
      </c>
      <c r="F94">
        <f>""</f>
        <v/>
      </c>
      <c r="H94">
        <f>""</f>
        <v/>
      </c>
      <c r="K94">
        <f>""</f>
        <v/>
      </c>
      <c r="L94">
        <f>""</f>
        <v/>
      </c>
      <c r="O94">
        <f>""</f>
        <v/>
      </c>
    </row>
    <row r="95">
      <c r="A95">
        <f>""</f>
        <v/>
      </c>
      <c r="B95">
        <f>""</f>
        <v/>
      </c>
      <c r="C95">
        <f>""</f>
        <v/>
      </c>
      <c r="D95">
        <f>""</f>
        <v/>
      </c>
      <c r="E95">
        <f>""</f>
        <v/>
      </c>
      <c r="F95">
        <f>""</f>
        <v/>
      </c>
      <c r="H95">
        <f>""</f>
        <v/>
      </c>
      <c r="K95">
        <f>""</f>
        <v/>
      </c>
      <c r="L95">
        <f>""</f>
        <v/>
      </c>
      <c r="O95">
        <f>""</f>
        <v/>
      </c>
    </row>
    <row r="96">
      <c r="A96">
        <f>""</f>
        <v/>
      </c>
      <c r="B96">
        <f>""</f>
        <v/>
      </c>
      <c r="C96">
        <f>""</f>
        <v/>
      </c>
      <c r="D96">
        <f>""</f>
        <v/>
      </c>
      <c r="E96">
        <f>""</f>
        <v/>
      </c>
      <c r="F96">
        <f>""</f>
        <v/>
      </c>
      <c r="H96">
        <f>""</f>
        <v/>
      </c>
      <c r="K96">
        <f>""</f>
        <v/>
      </c>
      <c r="L96">
        <f>""</f>
        <v/>
      </c>
      <c r="O96">
        <f>""</f>
        <v/>
      </c>
    </row>
    <row r="97">
      <c r="A97">
        <f>""</f>
        <v/>
      </c>
      <c r="B97">
        <f>""</f>
        <v/>
      </c>
      <c r="C97">
        <f>""</f>
        <v/>
      </c>
      <c r="D97">
        <f>""</f>
        <v/>
      </c>
      <c r="E97">
        <f>""</f>
        <v/>
      </c>
      <c r="F97">
        <f>""</f>
        <v/>
      </c>
      <c r="H97">
        <f>""</f>
        <v/>
      </c>
      <c r="K97">
        <f>""</f>
        <v/>
      </c>
      <c r="L97">
        <f>""</f>
        <v/>
      </c>
      <c r="O97">
        <f>""</f>
        <v/>
      </c>
    </row>
    <row r="98">
      <c r="A98">
        <f>""</f>
        <v/>
      </c>
      <c r="B98">
        <f>""</f>
        <v/>
      </c>
      <c r="C98">
        <f>""</f>
        <v/>
      </c>
      <c r="D98">
        <f>""</f>
        <v/>
      </c>
      <c r="E98">
        <f>""</f>
        <v/>
      </c>
      <c r="F98">
        <f>""</f>
        <v/>
      </c>
      <c r="H98">
        <f>""</f>
        <v/>
      </c>
      <c r="K98">
        <f>""</f>
        <v/>
      </c>
      <c r="L98">
        <f>""</f>
        <v/>
      </c>
      <c r="O98">
        <f>""</f>
        <v/>
      </c>
    </row>
    <row r="99">
      <c r="A99">
        <f>""</f>
        <v/>
      </c>
      <c r="B99">
        <f>""</f>
        <v/>
      </c>
      <c r="C99">
        <f>""</f>
        <v/>
      </c>
      <c r="D99">
        <f>""</f>
        <v/>
      </c>
      <c r="E99">
        <f>""</f>
        <v/>
      </c>
      <c r="F99">
        <f>""</f>
        <v/>
      </c>
      <c r="H99">
        <f>""</f>
        <v/>
      </c>
      <c r="K99">
        <f>""</f>
        <v/>
      </c>
      <c r="L99">
        <f>""</f>
        <v/>
      </c>
      <c r="O99">
        <f>""</f>
        <v/>
      </c>
    </row>
    <row r="100">
      <c r="A100">
        <f>""</f>
        <v/>
      </c>
      <c r="B100">
        <f>""</f>
        <v/>
      </c>
      <c r="C100">
        <f>""</f>
        <v/>
      </c>
      <c r="D100">
        <f>""</f>
        <v/>
      </c>
      <c r="E100">
        <f>""</f>
        <v/>
      </c>
      <c r="F100">
        <f>""</f>
        <v/>
      </c>
      <c r="H100">
        <f>""</f>
        <v/>
      </c>
      <c r="K100">
        <f>""</f>
        <v/>
      </c>
      <c r="L100">
        <f>""</f>
        <v/>
      </c>
      <c r="O100">
        <f>""</f>
        <v/>
      </c>
    </row>
    <row r="101">
      <c r="A101">
        <f>""</f>
        <v/>
      </c>
      <c r="B101">
        <f>""</f>
        <v/>
      </c>
      <c r="C101">
        <f>""</f>
        <v/>
      </c>
      <c r="D101">
        <f>""</f>
        <v/>
      </c>
      <c r="E101">
        <f>""</f>
        <v/>
      </c>
      <c r="F101">
        <f>""</f>
        <v/>
      </c>
      <c r="H101">
        <f>""</f>
        <v/>
      </c>
      <c r="K101">
        <f>""</f>
        <v/>
      </c>
      <c r="L101">
        <f>""</f>
        <v/>
      </c>
      <c r="O101">
        <f>""</f>
        <v/>
      </c>
    </row>
  </sheetData>
  <mergeCells count="2">
    <mergeCell ref="A2:H2"/>
    <mergeCell ref="A1:H1"/>
  </mergeCells>
  <conditionalFormatting sqref="B4">
    <cfRule type="expression" priority="1" dxfId="0">
      <formula>B4&lt;B3</formula>
    </cfRule>
  </conditionalFormatting>
  <conditionalFormatting sqref="B7">
    <cfRule type="expression" priority="2" dxfId="1">
      <formula>B7&gt;=$K$4</formula>
    </cfRule>
    <cfRule type="expression" priority="3" dxfId="2">
      <formula>AND(B7&lt;$K$4,B7&gt;=$K$4*0.9)</formula>
    </cfRule>
    <cfRule type="expression" priority="4" dxfId="0">
      <formula>B7&lt;$K$4*0.9</formula>
    </cfRule>
  </conditionalFormatting>
  <conditionalFormatting sqref="E7">
    <cfRule type="expression" priority="5" dxfId="1">
      <formula>E7&gt;=$K$5</formula>
    </cfRule>
    <cfRule type="expression" priority="6" dxfId="2">
      <formula>AND(E7&lt;$K$5,E7&gt;=$K$5*0.9)</formula>
    </cfRule>
    <cfRule type="expression" priority="7" dxfId="0">
      <formula>E7&lt;$K$5*0.9</formula>
    </cfRule>
  </conditionalFormatting>
  <conditionalFormatting sqref="H7">
    <cfRule type="expression" priority="8" dxfId="1">
      <formula>H7&gt;=$K$6</formula>
    </cfRule>
    <cfRule type="expression" priority="9" dxfId="2">
      <formula>AND(H7&lt;$K$6,H7&gt;=$K$6*0.9)</formula>
    </cfRule>
    <cfRule type="expression" priority="10" dxfId="0">
      <formula>H7&lt;$K$6*0.9</formula>
    </cfRule>
  </conditionalFormatting>
  <conditionalFormatting sqref="H10">
    <cfRule type="expression" priority="11" dxfId="1">
      <formula>H10&gt;=$K$8</formula>
    </cfRule>
    <cfRule type="expression" priority="12" dxfId="2">
      <formula>AND(H10&lt;$K$8,H10&gt;=$K$8*0.9)</formula>
    </cfRule>
    <cfRule type="expression" priority="13" dxfId="0">
      <formula>H10&lt;$K$8*0.9</formula>
    </cfRule>
  </conditionalFormatting>
  <conditionalFormatting sqref="B16">
    <cfRule type="expression" priority="14" dxfId="1">
      <formula>B16&gt;=$K$13</formula>
    </cfRule>
    <cfRule type="expression" priority="15" dxfId="2">
      <formula>AND(B16&lt;$K$13,B16&gt;=$K$13*0.9)</formula>
    </cfRule>
    <cfRule type="expression" priority="16" dxfId="0">
      <formula>B16&lt;$K$13*0.9</formula>
    </cfRule>
  </conditionalFormatting>
  <conditionalFormatting sqref="E10">
    <cfRule type="expression" priority="17" dxfId="1">
      <formula>E10&lt;=$K$7</formula>
    </cfRule>
    <cfRule type="expression" priority="18" dxfId="2">
      <formula>AND(E10&gt;$K$7,E10&lt;=$K$7*1.1)</formula>
    </cfRule>
    <cfRule type="expression" priority="19" dxfId="0">
      <formula>E10&gt;$K$7*1.1</formula>
    </cfRule>
  </conditionalFormatting>
  <conditionalFormatting sqref="E13">
    <cfRule type="expression" priority="20" dxfId="1">
      <formula>E13=0</formula>
    </cfRule>
    <cfRule type="expression" priority="21" dxfId="2">
      <formula>AND(E13&gt;=1,E13&lt;=2)</formula>
    </cfRule>
    <cfRule type="expression" priority="22" dxfId="0">
      <formula>E13&gt;2</formula>
    </cfRule>
  </conditionalFormatting>
  <dataValidations count="8">
    <dataValidation sqref="B3:B4" showDropDown="0" showInputMessage="1" showErrorMessage="1" allowBlank="0" errorTitle="Invalid Entry" error="Enter a valid 2026 reporting date." promptTitle="Reporting Date" prompt="Enter a reporting date in 2026." type="date" operator="between">
      <formula1>DATE(2026,1,1)</formula1>
      <formula2>DATE(2026,12,31)</formula2>
    </dataValidation>
    <dataValidation sqref="B5" showDropDown="0" showInputMessage="1" showErrorMessage="1" allowBlank="0" errorTitle="Invalid Entry" error="Choose a value from the list." promptTitle="Department Filter" prompt="Choose one department or All." type="list">
      <formula1>"All,Front Office,Housekeeping,Maintenance,Food &amp; Beverage,Management,Security"</formula1>
    </dataValidation>
    <dataValidation sqref="K3" showDropDown="0" showInputMessage="0" showErrorMessage="1" allowBlank="0" errorTitle="Invalid Entry" error="" promptTitle="" prompt="" type="whole" operator="between">
      <formula1>1</formula1>
      <formula2>500</formula2>
    </dataValidation>
    <dataValidation sqref="K4 K7" showDropDown="0" showInputMessage="0" showErrorMessage="1" allowBlank="0" errorTitle="Invalid Entry" error="" promptTitle="" prompt="" type="decimal" operator="between">
      <formula1>0</formula1>
      <formula2>1</formula2>
    </dataValidation>
    <dataValidation sqref="K5:K6" showDropDown="0" showInputMessage="0" showErrorMessage="1" allowBlank="0" errorTitle="Invalid Entry" error="" promptTitle="" prompt="" type="decimal" operator="between">
      <formula1>0</formula1>
      <formula2>10000</formula2>
    </dataValidation>
    <dataValidation sqref="K8" showDropDown="0" showInputMessage="0" showErrorMessage="1" allowBlank="0" errorTitle="Invalid Entry" error="" promptTitle="" prompt="" type="decimal" operator="between">
      <formula1>1</formula1>
      <formula2>5</formula2>
    </dataValidation>
    <dataValidation sqref="K9:K12" showDropDown="0" showInputMessage="0" showErrorMessage="1" allowBlank="0" errorTitle="Invalid Entry" error="" promptTitle="" prompt="" type="whole" operator="between">
      <formula1>0</formula1>
      <formula2>365</formula2>
    </dataValidation>
    <dataValidation sqref="K13" showDropDown="0" showInputMessage="0" showErrorMessage="1" allowBlank="0" errorTitle="Invalid Entry" error="" promptTitle="" prompt="" type="decimal" operator="between">
      <formula1>0.1</formula1>
      <formula2>10</formula2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J370"/>
  <sheetViews>
    <sheetView zoomScale="70" zoomScaleNormal="7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7" customWidth="1" min="4" max="4"/>
    <col width="13" customWidth="1" min="5" max="5"/>
    <col width="13" customWidth="1" min="6" max="6"/>
    <col width="18" customWidth="1" min="7" max="7"/>
    <col width="10" customWidth="1" min="8" max="8"/>
    <col width="11" customWidth="1" min="9" max="9"/>
    <col width="11" customWidth="1" min="10" max="10"/>
    <col width="10" customWidth="1" min="11" max="11"/>
    <col width="10" customWidth="1" min="12" max="12"/>
    <col width="15" customWidth="1" min="13" max="13"/>
    <col width="22" customWidth="1" min="14" max="14"/>
    <col width="14" customWidth="1" min="15" max="15"/>
    <col width="15" customWidth="1" min="16" max="16"/>
    <col width="12" customWidth="1" min="17" max="17"/>
    <col width="12" customWidth="1" min="18" max="18"/>
    <col width="12" customWidth="1" min="19" max="19"/>
    <col width="14" customWidth="1" min="20" max="20"/>
    <col width="20" customWidth="1" min="21" max="21"/>
    <col width="19" customWidth="1" min="22" max="22"/>
    <col width="19" customWidth="1" min="23" max="23"/>
    <col width="22" customWidth="1" min="24" max="24"/>
    <col width="26" customWidth="1" min="25" max="25"/>
    <col width="16" customWidth="1" min="26" max="26"/>
    <col width="16" customWidth="1" min="27" max="27"/>
    <col width="14" customWidth="1" min="28" max="28"/>
    <col width="15" customWidth="1" min="29" max="29"/>
    <col width="18" customWidth="1" min="30" max="30"/>
    <col width="18" customWidth="1" min="31" max="31"/>
    <col width="22" customWidth="1" min="32" max="32"/>
    <col width="18" customWidth="1" min="33" max="33"/>
    <col width="22" customWidth="1" min="34" max="34"/>
    <col width="34" customWidth="1" min="35" max="35"/>
    <col width="44" customWidth="1" min="36" max="36"/>
  </cols>
  <sheetData>
    <row r="1">
      <c r="A1" s="23" t="inlineStr">
        <is>
          <t>Daily Operations Log</t>
        </is>
      </c>
    </row>
    <row r="2">
      <c r="A2" s="24" t="inlineStr">
        <is>
          <t>Enter one record per business date. Blue columns are manual inputs; gray columns are calculated.</t>
        </is>
      </c>
    </row>
    <row r="4" ht="36" customHeight="1">
      <c r="A4" s="25" t="inlineStr">
        <is>
          <t>Business Date</t>
        </is>
      </c>
      <c r="B4" s="25" t="inlineStr">
        <is>
          <t>Day of Week</t>
        </is>
      </c>
      <c r="C4" s="25" t="inlineStr">
        <is>
          <t>Physical Rooms</t>
        </is>
      </c>
      <c r="D4" s="25" t="inlineStr">
        <is>
          <t>Out-of-Order Rooms</t>
        </is>
      </c>
      <c r="E4" s="25" t="inlineStr">
        <is>
          <t>Sellable Rooms</t>
        </is>
      </c>
      <c r="F4" s="25" t="inlineStr">
        <is>
          <t>Occupied Rooms</t>
        </is>
      </c>
      <c r="G4" s="25" t="inlineStr">
        <is>
          <t>Complimentary Rooms</t>
        </is>
      </c>
      <c r="H4" s="25" t="inlineStr">
        <is>
          <t>Arrivals</t>
        </is>
      </c>
      <c r="I4" s="25" t="inlineStr">
        <is>
          <t>Departures</t>
        </is>
      </c>
      <c r="J4" s="25" t="inlineStr">
        <is>
          <t>Stayovers</t>
        </is>
      </c>
      <c r="K4" s="25" t="inlineStr">
        <is>
          <t>Walk-Ins</t>
        </is>
      </c>
      <c r="L4" s="25" t="inlineStr">
        <is>
          <t>No-Shows</t>
        </is>
      </c>
      <c r="M4" s="25" t="inlineStr">
        <is>
          <t>Room Revenue</t>
        </is>
      </c>
      <c r="N4" s="25" t="inlineStr">
        <is>
          <t>Food &amp; Beverage Revenue</t>
        </is>
      </c>
      <c r="O4" s="25" t="inlineStr">
        <is>
          <t>Other Revenue</t>
        </is>
      </c>
      <c r="P4" s="25" t="inlineStr">
        <is>
          <t>Total Revenue</t>
        </is>
      </c>
      <c r="Q4" s="25" t="inlineStr">
        <is>
          <t>Occupancy</t>
        </is>
      </c>
      <c r="R4" s="25" t="inlineStr">
        <is>
          <t>ADR</t>
        </is>
      </c>
      <c r="S4" s="25" t="inlineStr">
        <is>
          <t>RevPAR</t>
        </is>
      </c>
      <c r="T4" s="25" t="inlineStr">
        <is>
          <t>Rooms Cleaned</t>
        </is>
      </c>
      <c r="U4" s="25" t="inlineStr">
        <is>
          <t>Housekeeping Labor Hours</t>
        </is>
      </c>
      <c r="V4" s="25" t="inlineStr">
        <is>
          <t>Front Office Labor Hours</t>
        </is>
      </c>
      <c r="W4" s="25" t="inlineStr">
        <is>
          <t>Maintenance Labor Hours</t>
        </is>
      </c>
      <c r="X4" s="25" t="inlineStr">
        <is>
          <t>Food &amp; Beverage Labor Hours</t>
        </is>
      </c>
      <c r="Y4" s="25" t="inlineStr">
        <is>
          <t>Management and Other Labor Hours</t>
        </is>
      </c>
      <c r="Z4" s="25" t="inlineStr">
        <is>
          <t>Total Labor Hours</t>
        </is>
      </c>
      <c r="AA4" s="25" t="inlineStr">
        <is>
          <t>Total Labor Cost</t>
        </is>
      </c>
      <c r="AB4" s="25" t="inlineStr">
        <is>
          <t>Labor Cost %</t>
        </is>
      </c>
      <c r="AC4" s="25" t="inlineStr">
        <is>
          <t>Guest Complaints</t>
        </is>
      </c>
      <c r="AD4" s="25" t="inlineStr">
        <is>
          <t>Service Recovery Cost</t>
        </is>
      </c>
      <c r="AE4" s="25" t="inlineStr">
        <is>
          <t>Guest Survey Score</t>
        </is>
      </c>
      <c r="AF4" s="25" t="inlineStr">
        <is>
          <t>Housekeeping Productivity</t>
        </is>
      </c>
      <c r="AG4" s="25" t="inlineStr">
        <is>
          <t>Manager on Duty</t>
        </is>
      </c>
      <c r="AH4" s="25" t="inlineStr">
        <is>
          <t>Source Report Reference</t>
        </is>
      </c>
      <c r="AI4" s="25" t="inlineStr">
        <is>
          <t>Daily Operations Check</t>
        </is>
      </c>
      <c r="AJ4" s="25" t="inlineStr">
        <is>
          <t>Manager Notes</t>
        </is>
      </c>
    </row>
    <row r="5">
      <c r="A5" s="46" t="n">
        <v>46027</v>
      </c>
      <c r="B5" s="27">
        <f>IF(A5="","",IFERROR(IF(MOD(A5,7)=0,"Sunday",IF(MOD(A5,7)=1,"Monday",IF(MOD(A5,7)=2,"Tuesday",IF(MOD(A5,7)=3,"Wednesday",IF(MOD(A5,7)=4,"Thursday",IF(MOD(A5,7)=5,"Friday","Saturday")))))),""))</f>
        <v/>
      </c>
      <c r="C5" s="28" t="n">
        <v>42</v>
      </c>
      <c r="D5" s="28" t="n">
        <v>1</v>
      </c>
      <c r="E5" s="27">
        <f>IF(A5="","",IFERROR(C5-D5,0))</f>
        <v/>
      </c>
      <c r="F5" s="28" t="n">
        <v>28</v>
      </c>
      <c r="G5" s="28" t="n">
        <v>1</v>
      </c>
      <c r="H5" s="28" t="n">
        <v>13</v>
      </c>
      <c r="I5" s="28" t="n">
        <v>11</v>
      </c>
      <c r="J5" s="28" t="n">
        <v>15</v>
      </c>
      <c r="K5" s="28" t="n">
        <v>2</v>
      </c>
      <c r="L5" s="28" t="n">
        <v>1</v>
      </c>
      <c r="M5" s="47" t="n">
        <v>6832</v>
      </c>
      <c r="N5" s="47" t="n">
        <v>1145</v>
      </c>
      <c r="O5" s="47" t="n">
        <v>310</v>
      </c>
      <c r="P5" s="48">
        <f>IF(A5="","",IFERROR(SUM(M5:O5),0))</f>
        <v/>
      </c>
      <c r="Q5" s="49">
        <f>IF(A5="","",IFERROR(F5/E5,0))</f>
        <v/>
      </c>
      <c r="R5" s="48">
        <f>IF(A5="","",IFERROR(M5/F5,0))</f>
        <v/>
      </c>
      <c r="S5" s="48">
        <f>IF(A5="","",IFERROR(M5/E5,0))</f>
        <v/>
      </c>
      <c r="T5" s="28" t="n">
        <v>24</v>
      </c>
      <c r="U5" s="50" t="n">
        <v>15</v>
      </c>
      <c r="V5" s="50" t="n">
        <v>24</v>
      </c>
      <c r="W5" s="50" t="n">
        <v>8</v>
      </c>
      <c r="X5" s="50" t="n">
        <v>18</v>
      </c>
      <c r="Y5" s="50" t="n">
        <v>12</v>
      </c>
      <c r="Z5" s="51">
        <f>IF(A5="","",IFERROR(SUM(U5:Y5),0))</f>
        <v/>
      </c>
      <c r="AA5" s="47" t="n">
        <v>4185</v>
      </c>
      <c r="AB5" s="49">
        <f>IF(A5="","",IFERROR(AA5/P5,0))</f>
        <v/>
      </c>
      <c r="AC5" s="28" t="n">
        <v>1</v>
      </c>
      <c r="AD5" s="47" t="n">
        <v>45</v>
      </c>
      <c r="AE5" s="50" t="n">
        <v>4.4</v>
      </c>
      <c r="AF5" s="51">
        <f>IF(A5="","",IFERROR(T5/U5,0))</f>
        <v/>
      </c>
      <c r="AG5" s="28" t="inlineStr">
        <is>
          <t>Alex Morgan</t>
        </is>
      </c>
      <c r="AH5" s="28" t="inlineStr">
        <is>
          <t>Daily packet 0105</t>
        </is>
      </c>
      <c r="AI5" s="27">
        <f>IF(A5="","",IFERROR(IF(C5&lt;&gt;'Dashboard'!$K$3,"Check room count",IF(D5&gt;C5,"Out-of-order rooms exceed inventory",IF(F5&gt;E5,"Occupied rooms exceed sellable rooms",IF(G5&gt;F5,"Complimentary rooms exceed occupied rooms",IF(J5&gt;F5,"Stayovers exceed occupied rooms",IF(OR(M5&lt;0,N5&lt;0,O5&lt;0,AA5&lt;0),"Negative amount entered",IF(OR(Q5&gt;1,Q5&lt;0),"Check occupancy","OK"))))))),"Check Data"))</f>
        <v/>
      </c>
      <c r="AJ5" s="28" t="inlineStr">
        <is>
          <t>Lobby fireplace service scheduled.</t>
        </is>
      </c>
    </row>
    <row r="6">
      <c r="A6" s="46" t="n">
        <v>46028</v>
      </c>
      <c r="B6" s="27">
        <f>IF(A6="","",IFERROR(IF(MOD(A6,7)=0,"Sunday",IF(MOD(A6,7)=1,"Monday",IF(MOD(A6,7)=2,"Tuesday",IF(MOD(A6,7)=3,"Wednesday",IF(MOD(A6,7)=4,"Thursday",IF(MOD(A6,7)=5,"Friday","Saturday")))))),""))</f>
        <v/>
      </c>
      <c r="C6" s="28" t="n">
        <v>42</v>
      </c>
      <c r="D6" s="28" t="n">
        <v>1</v>
      </c>
      <c r="E6" s="27">
        <f>IF(A6="","",IFERROR(C6-D6,0))</f>
        <v/>
      </c>
      <c r="F6" s="28" t="n">
        <v>30</v>
      </c>
      <c r="G6" s="28" t="n">
        <v>0</v>
      </c>
      <c r="H6" s="28" t="n">
        <v>15</v>
      </c>
      <c r="I6" s="28" t="n">
        <v>13</v>
      </c>
      <c r="J6" s="28" t="n">
        <v>15</v>
      </c>
      <c r="K6" s="28" t="n">
        <v>3</v>
      </c>
      <c r="L6" s="28" t="n">
        <v>0</v>
      </c>
      <c r="M6" s="47" t="n">
        <v>7410</v>
      </c>
      <c r="N6" s="47" t="n">
        <v>1320</v>
      </c>
      <c r="O6" s="47" t="n">
        <v>265</v>
      </c>
      <c r="P6" s="48">
        <f>IF(A6="","",IFERROR(SUM(M6:O6),0))</f>
        <v/>
      </c>
      <c r="Q6" s="49">
        <f>IF(A6="","",IFERROR(F6/E6,0))</f>
        <v/>
      </c>
      <c r="R6" s="48">
        <f>IF(A6="","",IFERROR(M6/F6,0))</f>
        <v/>
      </c>
      <c r="S6" s="48">
        <f>IF(A6="","",IFERROR(M6/E6,0))</f>
        <v/>
      </c>
      <c r="T6" s="28" t="n">
        <v>27</v>
      </c>
      <c r="U6" s="50" t="n">
        <v>15.5</v>
      </c>
      <c r="V6" s="50" t="n">
        <v>24</v>
      </c>
      <c r="W6" s="50" t="n">
        <v>8</v>
      </c>
      <c r="X6" s="50" t="n">
        <v>20</v>
      </c>
      <c r="Y6" s="50" t="n">
        <v>12</v>
      </c>
      <c r="Z6" s="51">
        <f>IF(A6="","",IFERROR(SUM(U6:Y6),0))</f>
        <v/>
      </c>
      <c r="AA6" s="47" t="n">
        <v>4310</v>
      </c>
      <c r="AB6" s="49">
        <f>IF(A6="","",IFERROR(AA6/P6,0))</f>
        <v/>
      </c>
      <c r="AC6" s="28" t="n">
        <v>0</v>
      </c>
      <c r="AD6" s="47" t="n">
        <v>0</v>
      </c>
      <c r="AE6" s="50" t="n">
        <v>4.7</v>
      </c>
      <c r="AF6" s="51">
        <f>IF(A6="","",IFERROR(T6/U6,0))</f>
        <v/>
      </c>
      <c r="AG6" s="28" t="inlineStr">
        <is>
          <t>Dana Ruiz</t>
        </is>
      </c>
      <c r="AH6" s="28" t="inlineStr">
        <is>
          <t>Daily packet 0106</t>
        </is>
      </c>
      <c r="AI6" s="27">
        <f>IF(A6="","",IFERROR(IF(C6&lt;&gt;'Dashboard'!$K$3,"Check room count",IF(D6&gt;C6,"Out-of-order rooms exceed inventory",IF(F6&gt;E6,"Occupied rooms exceed sellable rooms",IF(G6&gt;F6,"Complimentary rooms exceed occupied rooms",IF(J6&gt;F6,"Stayovers exceed occupied rooms",IF(OR(M6&lt;0,N6&lt;0,O6&lt;0,AA6&lt;0),"Negative amount entered",IF(OR(Q6&gt;1,Q6&lt;0),"Check occupancy","OK"))))))),"Check Data"))</f>
        <v/>
      </c>
      <c r="AJ6" s="28" t="inlineStr">
        <is>
          <t>Strong direct-booking arrivals.</t>
        </is>
      </c>
    </row>
    <row r="7">
      <c r="A7" s="46" t="n">
        <v>46029</v>
      </c>
      <c r="B7" s="27">
        <f>IF(A7="","",IFERROR(IF(MOD(A7,7)=0,"Sunday",IF(MOD(A7,7)=1,"Monday",IF(MOD(A7,7)=2,"Tuesday",IF(MOD(A7,7)=3,"Wednesday",IF(MOD(A7,7)=4,"Thursday",IF(MOD(A7,7)=5,"Friday","Saturday")))))),""))</f>
        <v/>
      </c>
      <c r="C7" s="28" t="n">
        <v>42</v>
      </c>
      <c r="D7" s="28" t="n">
        <v>0</v>
      </c>
      <c r="E7" s="27">
        <f>IF(A7="","",IFERROR(C7-D7,0))</f>
        <v/>
      </c>
      <c r="F7" s="28" t="n">
        <v>32</v>
      </c>
      <c r="G7" s="28" t="n">
        <v>1</v>
      </c>
      <c r="H7" s="28" t="n">
        <v>16</v>
      </c>
      <c r="I7" s="28" t="n">
        <v>14</v>
      </c>
      <c r="J7" s="28" t="n">
        <v>16</v>
      </c>
      <c r="K7" s="28" t="n">
        <v>2</v>
      </c>
      <c r="L7" s="28" t="n">
        <v>1</v>
      </c>
      <c r="M7" s="47" t="n">
        <v>8064</v>
      </c>
      <c r="N7" s="47" t="n">
        <v>1510</v>
      </c>
      <c r="O7" s="47" t="n">
        <v>420</v>
      </c>
      <c r="P7" s="48">
        <f>IF(A7="","",IFERROR(SUM(M7:O7),0))</f>
        <v/>
      </c>
      <c r="Q7" s="49">
        <f>IF(A7="","",IFERROR(F7/E7,0))</f>
        <v/>
      </c>
      <c r="R7" s="48">
        <f>IF(A7="","",IFERROR(M7/F7,0))</f>
        <v/>
      </c>
      <c r="S7" s="48">
        <f>IF(A7="","",IFERROR(M7/E7,0))</f>
        <v/>
      </c>
      <c r="T7" s="28" t="n">
        <v>29</v>
      </c>
      <c r="U7" s="50" t="n">
        <v>16</v>
      </c>
      <c r="V7" s="50" t="n">
        <v>26</v>
      </c>
      <c r="W7" s="50" t="n">
        <v>7.5</v>
      </c>
      <c r="X7" s="50" t="n">
        <v>22</v>
      </c>
      <c r="Y7" s="50" t="n">
        <v>12</v>
      </c>
      <c r="Z7" s="51">
        <f>IF(A7="","",IFERROR(SUM(U7:Y7),0))</f>
        <v/>
      </c>
      <c r="AA7" s="47" t="n">
        <v>4575</v>
      </c>
      <c r="AB7" s="49">
        <f>IF(A7="","",IFERROR(AA7/P7,0))</f>
        <v/>
      </c>
      <c r="AC7" s="28" t="n">
        <v>2</v>
      </c>
      <c r="AD7" s="47" t="n">
        <v>110</v>
      </c>
      <c r="AE7" s="50" t="n">
        <v>4.2</v>
      </c>
      <c r="AF7" s="51">
        <f>IF(A7="","",IFERROR(T7/U7,0))</f>
        <v/>
      </c>
      <c r="AG7" s="28" t="inlineStr">
        <is>
          <t>Jordan Lee</t>
        </is>
      </c>
      <c r="AH7" s="28" t="inlineStr">
        <is>
          <t>Daily packet 0107</t>
        </is>
      </c>
      <c r="AI7" s="27">
        <f>IF(A7="","",IFERROR(IF(C7&lt;&gt;'Dashboard'!$K$3,"Check room count",IF(D7&gt;C7,"Out-of-order rooms exceed inventory",IF(F7&gt;E7,"Occupied rooms exceed sellable rooms",IF(G7&gt;F7,"Complimentary rooms exceed occupied rooms",IF(J7&gt;F7,"Stayovers exceed occupied rooms",IF(OR(M7&lt;0,N7&lt;0,O7&lt;0,AA7&lt;0),"Negative amount entered",IF(OR(Q7&gt;1,Q7&lt;0),"Check occupancy","OK"))))))),"Check Data"))</f>
        <v/>
      </c>
      <c r="AJ7" s="28" t="inlineStr">
        <is>
          <t>Two noise complaints after 10 p.m.</t>
        </is>
      </c>
    </row>
    <row r="8">
      <c r="A8" s="46" t="n">
        <v>46030</v>
      </c>
      <c r="B8" s="27">
        <f>IF(A8="","",IFERROR(IF(MOD(A8,7)=0,"Sunday",IF(MOD(A8,7)=1,"Monday",IF(MOD(A8,7)=2,"Tuesday",IF(MOD(A8,7)=3,"Wednesday",IF(MOD(A8,7)=4,"Thursday",IF(MOD(A8,7)=5,"Friday","Saturday")))))),""))</f>
        <v/>
      </c>
      <c r="C8" s="28" t="n">
        <v>42</v>
      </c>
      <c r="D8" s="28" t="n">
        <v>0</v>
      </c>
      <c r="E8" s="27">
        <f>IF(A8="","",IFERROR(C8-D8,0))</f>
        <v/>
      </c>
      <c r="F8" s="28" t="n">
        <v>35</v>
      </c>
      <c r="G8" s="28" t="n">
        <v>0</v>
      </c>
      <c r="H8" s="28" t="n">
        <v>18</v>
      </c>
      <c r="I8" s="28" t="n">
        <v>15</v>
      </c>
      <c r="J8" s="28" t="n">
        <v>17</v>
      </c>
      <c r="K8" s="28" t="n">
        <v>4</v>
      </c>
      <c r="L8" s="28" t="n">
        <v>0</v>
      </c>
      <c r="M8" s="47" t="n">
        <v>9170</v>
      </c>
      <c r="N8" s="47" t="n">
        <v>1860</v>
      </c>
      <c r="O8" s="47" t="n">
        <v>385</v>
      </c>
      <c r="P8" s="48">
        <f>IF(A8="","",IFERROR(SUM(M8:O8),0))</f>
        <v/>
      </c>
      <c r="Q8" s="49">
        <f>IF(A8="","",IFERROR(F8/E8,0))</f>
        <v/>
      </c>
      <c r="R8" s="48">
        <f>IF(A8="","",IFERROR(M8/F8,0))</f>
        <v/>
      </c>
      <c r="S8" s="48">
        <f>IF(A8="","",IFERROR(M8/E8,0))</f>
        <v/>
      </c>
      <c r="T8" s="28" t="n">
        <v>31</v>
      </c>
      <c r="U8" s="50" t="n">
        <v>17</v>
      </c>
      <c r="V8" s="50" t="n">
        <v>27</v>
      </c>
      <c r="W8" s="50" t="n">
        <v>8</v>
      </c>
      <c r="X8" s="50" t="n">
        <v>25</v>
      </c>
      <c r="Y8" s="50" t="n">
        <v>13</v>
      </c>
      <c r="Z8" s="51">
        <f>IF(A8="","",IFERROR(SUM(U8:Y8),0))</f>
        <v/>
      </c>
      <c r="AA8" s="47" t="n">
        <v>4920</v>
      </c>
      <c r="AB8" s="49">
        <f>IF(A8="","",IFERROR(AA8/P8,0))</f>
        <v/>
      </c>
      <c r="AC8" s="28" t="n">
        <v>1</v>
      </c>
      <c r="AD8" s="47" t="n">
        <v>75</v>
      </c>
      <c r="AE8" s="50" t="n">
        <v>4.5</v>
      </c>
      <c r="AF8" s="51">
        <f>IF(A8="","",IFERROR(T8/U8,0))</f>
        <v/>
      </c>
      <c r="AG8" s="28" t="inlineStr">
        <is>
          <t>Priya Shah</t>
        </is>
      </c>
      <c r="AH8" s="28" t="inlineStr">
        <is>
          <t>Daily packet 0108</t>
        </is>
      </c>
      <c r="AI8" s="27">
        <f>IF(A8="","",IFERROR(IF(C8&lt;&gt;'Dashboard'!$K$3,"Check room count",IF(D8&gt;C8,"Out-of-order rooms exceed inventory",IF(F8&gt;E8,"Occupied rooms exceed sellable rooms",IF(G8&gt;F8,"Complimentary rooms exceed occupied rooms",IF(J8&gt;F8,"Stayovers exceed occupied rooms",IF(OR(M8&lt;0,N8&lt;0,O8&lt;0,AA8&lt;0),"Negative amount entered",IF(OR(Q8&gt;1,Q8&lt;0),"Check occupancy","OK"))))))),"Check Data"))</f>
        <v/>
      </c>
      <c r="AJ8" s="28" t="inlineStr">
        <is>
          <t>Wedding room block began arriving.</t>
        </is>
      </c>
    </row>
    <row r="9">
      <c r="A9" s="46" t="n">
        <v>46031</v>
      </c>
      <c r="B9" s="27">
        <f>IF(A9="","",IFERROR(IF(MOD(A9,7)=0,"Sunday",IF(MOD(A9,7)=1,"Monday",IF(MOD(A9,7)=2,"Tuesday",IF(MOD(A9,7)=3,"Wednesday",IF(MOD(A9,7)=4,"Thursday",IF(MOD(A9,7)=5,"Friday","Saturday")))))),""))</f>
        <v/>
      </c>
      <c r="C9" s="28" t="n">
        <v>42</v>
      </c>
      <c r="D9" s="28" t="n">
        <v>0</v>
      </c>
      <c r="E9" s="27">
        <f>IF(A9="","",IFERROR(C9-D9,0))</f>
        <v/>
      </c>
      <c r="F9" s="28" t="n">
        <v>39</v>
      </c>
      <c r="G9" s="28" t="n">
        <v>1</v>
      </c>
      <c r="H9" s="28" t="n">
        <v>22</v>
      </c>
      <c r="I9" s="28" t="n">
        <v>18</v>
      </c>
      <c r="J9" s="28" t="n">
        <v>17</v>
      </c>
      <c r="K9" s="28" t="n">
        <v>5</v>
      </c>
      <c r="L9" s="28" t="n">
        <v>1</v>
      </c>
      <c r="M9" s="47" t="n">
        <v>10647</v>
      </c>
      <c r="N9" s="47" t="n">
        <v>2740</v>
      </c>
      <c r="O9" s="47" t="n">
        <v>590</v>
      </c>
      <c r="P9" s="48">
        <f>IF(A9="","",IFERROR(SUM(M9:O9),0))</f>
        <v/>
      </c>
      <c r="Q9" s="49">
        <f>IF(A9="","",IFERROR(F9/E9,0))</f>
        <v/>
      </c>
      <c r="R9" s="48">
        <f>IF(A9="","",IFERROR(M9/F9,0))</f>
        <v/>
      </c>
      <c r="S9" s="48">
        <f>IF(A9="","",IFERROR(M9/E9,0))</f>
        <v/>
      </c>
      <c r="T9" s="28" t="n">
        <v>36</v>
      </c>
      <c r="U9" s="50" t="n">
        <v>19</v>
      </c>
      <c r="V9" s="50" t="n">
        <v>30</v>
      </c>
      <c r="W9" s="50" t="n">
        <v>9</v>
      </c>
      <c r="X9" s="50" t="n">
        <v>34</v>
      </c>
      <c r="Y9" s="50" t="n">
        <v>14</v>
      </c>
      <c r="Z9" s="51">
        <f>IF(A9="","",IFERROR(SUM(U9:Y9),0))</f>
        <v/>
      </c>
      <c r="AA9" s="47" t="n">
        <v>5860</v>
      </c>
      <c r="AB9" s="49">
        <f>IF(A9="","",IFERROR(AA9/P9,0))</f>
        <v/>
      </c>
      <c r="AC9" s="28" t="n">
        <v>3</v>
      </c>
      <c r="AD9" s="47" t="n">
        <v>220</v>
      </c>
      <c r="AE9" s="50" t="n">
        <v>4.1</v>
      </c>
      <c r="AF9" s="51">
        <f>IF(A9="","",IFERROR(T9/U9,0))</f>
        <v/>
      </c>
      <c r="AG9" s="28" t="inlineStr">
        <is>
          <t>Taylor Brooks</t>
        </is>
      </c>
      <c r="AH9" s="28" t="inlineStr">
        <is>
          <t>Daily packet 0109</t>
        </is>
      </c>
      <c r="AI9" s="27">
        <f>IF(A9="","",IFERROR(IF(C9&lt;&gt;'Dashboard'!$K$3,"Check room count",IF(D9&gt;C9,"Out-of-order rooms exceed inventory",IF(F9&gt;E9,"Occupied rooms exceed sellable rooms",IF(G9&gt;F9,"Complimentary rooms exceed occupied rooms",IF(J9&gt;F9,"Stayovers exceed occupied rooms",IF(OR(M9&lt;0,N9&lt;0,O9&lt;0,AA9&lt;0),"Negative amount entered",IF(OR(Q9&gt;1,Q9&lt;0),"Check occupancy","OK"))))))),"Check Data"))</f>
        <v/>
      </c>
      <c r="AJ9" s="28" t="inlineStr">
        <is>
          <t>Valet delays during event arrival peak.</t>
        </is>
      </c>
    </row>
    <row r="10">
      <c r="A10" s="46" t="n">
        <v>46032</v>
      </c>
      <c r="B10" s="27">
        <f>IF(A10="","",IFERROR(IF(MOD(A10,7)=0,"Sunday",IF(MOD(A10,7)=1,"Monday",IF(MOD(A10,7)=2,"Tuesday",IF(MOD(A10,7)=3,"Wednesday",IF(MOD(A10,7)=4,"Thursday",IF(MOD(A10,7)=5,"Friday","Saturday")))))),""))</f>
        <v/>
      </c>
      <c r="C10" s="28" t="n">
        <v>42</v>
      </c>
      <c r="D10" s="28" t="n">
        <v>1</v>
      </c>
      <c r="E10" s="27">
        <f>IF(A10="","",IFERROR(C10-D10,0))</f>
        <v/>
      </c>
      <c r="F10" s="28" t="n">
        <v>40</v>
      </c>
      <c r="G10" s="28" t="n">
        <v>0</v>
      </c>
      <c r="H10" s="28" t="n">
        <v>19</v>
      </c>
      <c r="I10" s="28" t="n">
        <v>17</v>
      </c>
      <c r="J10" s="28" t="n">
        <v>21</v>
      </c>
      <c r="K10" s="28" t="n">
        <v>3</v>
      </c>
      <c r="L10" s="28" t="n">
        <v>0</v>
      </c>
      <c r="M10" s="47" t="n">
        <v>11320</v>
      </c>
      <c r="N10" s="47" t="n">
        <v>3180</v>
      </c>
      <c r="O10" s="47" t="n">
        <v>720</v>
      </c>
      <c r="P10" s="48">
        <f>IF(A10="","",IFERROR(SUM(M10:O10),0))</f>
        <v/>
      </c>
      <c r="Q10" s="49">
        <f>IF(A10="","",IFERROR(F10/E10,0))</f>
        <v/>
      </c>
      <c r="R10" s="48">
        <f>IF(A10="","",IFERROR(M10/F10,0))</f>
        <v/>
      </c>
      <c r="S10" s="48">
        <f>IF(A10="","",IFERROR(M10/E10,0))</f>
        <v/>
      </c>
      <c r="T10" s="28" t="n">
        <v>38</v>
      </c>
      <c r="U10" s="50" t="n">
        <v>21</v>
      </c>
      <c r="V10" s="50" t="n">
        <v>31</v>
      </c>
      <c r="W10" s="50" t="n">
        <v>10</v>
      </c>
      <c r="X10" s="50" t="n">
        <v>38</v>
      </c>
      <c r="Y10" s="50" t="n">
        <v>15</v>
      </c>
      <c r="Z10" s="51">
        <f>IF(A10="","",IFERROR(SUM(U10:Y10),0))</f>
        <v/>
      </c>
      <c r="AA10" s="47" t="n">
        <v>6340</v>
      </c>
      <c r="AB10" s="49">
        <f>IF(A10="","",IFERROR(AA10/P10,0))</f>
        <v/>
      </c>
      <c r="AC10" s="28" t="n">
        <v>2</v>
      </c>
      <c r="AD10" s="47" t="n">
        <v>165</v>
      </c>
      <c r="AE10" s="50" t="n">
        <v>4.3</v>
      </c>
      <c r="AF10" s="51">
        <f>IF(A10="","",IFERROR(T10/U10,0))</f>
        <v/>
      </c>
      <c r="AG10" s="28" t="inlineStr">
        <is>
          <t>Alex Morgan</t>
        </is>
      </c>
      <c r="AH10" s="28" t="inlineStr">
        <is>
          <t>Daily packet 0110</t>
        </is>
      </c>
      <c r="AI10" s="27">
        <f>IF(A10="","",IFERROR(IF(C10&lt;&gt;'Dashboard'!$K$3,"Check room count",IF(D10&gt;C10,"Out-of-order rooms exceed inventory",IF(F10&gt;E10,"Occupied rooms exceed sellable rooms",IF(G10&gt;F10,"Complimentary rooms exceed occupied rooms",IF(J10&gt;F10,"Stayovers exceed occupied rooms",IF(OR(M10&lt;0,N10&lt;0,O10&lt;0,AA10&lt;0),"Negative amount entered",IF(OR(Q10&gt;1,Q10&lt;0),"Check occupancy","OK"))))))),"Check Data"))</f>
        <v/>
      </c>
      <c r="AJ10" s="28" t="inlineStr">
        <is>
          <t>Sold-out Saturday with private dinner.</t>
        </is>
      </c>
    </row>
    <row r="11">
      <c r="A11" s="46" t="n">
        <v>46033</v>
      </c>
      <c r="B11" s="27">
        <f>IF(A11="","",IFERROR(IF(MOD(A11,7)=0,"Sunday",IF(MOD(A11,7)=1,"Monday",IF(MOD(A11,7)=2,"Tuesday",IF(MOD(A11,7)=3,"Wednesday",IF(MOD(A11,7)=4,"Thursday",IF(MOD(A11,7)=5,"Friday","Saturday")))))),""))</f>
        <v/>
      </c>
      <c r="C11" s="28" t="n">
        <v>42</v>
      </c>
      <c r="D11" s="28" t="n">
        <v>1</v>
      </c>
      <c r="E11" s="27">
        <f>IF(A11="","",IFERROR(C11-D11,0))</f>
        <v/>
      </c>
      <c r="F11" s="28" t="n">
        <v>34</v>
      </c>
      <c r="G11" s="28" t="n">
        <v>1</v>
      </c>
      <c r="H11" s="28" t="n">
        <v>11</v>
      </c>
      <c r="I11" s="28" t="n">
        <v>24</v>
      </c>
      <c r="J11" s="28" t="n">
        <v>23</v>
      </c>
      <c r="K11" s="28" t="n">
        <v>1</v>
      </c>
      <c r="L11" s="28" t="n">
        <v>0</v>
      </c>
      <c r="M11" s="47" t="n">
        <v>8636</v>
      </c>
      <c r="N11" s="47" t="n">
        <v>1980</v>
      </c>
      <c r="O11" s="47" t="n">
        <v>410</v>
      </c>
      <c r="P11" s="48">
        <f>IF(A11="","",IFERROR(SUM(M11:O11),0))</f>
        <v/>
      </c>
      <c r="Q11" s="49">
        <f>IF(A11="","",IFERROR(F11/E11,0))</f>
        <v/>
      </c>
      <c r="R11" s="48">
        <f>IF(A11="","",IFERROR(M11/F11,0))</f>
        <v/>
      </c>
      <c r="S11" s="48">
        <f>IF(A11="","",IFERROR(M11/E11,0))</f>
        <v/>
      </c>
      <c r="T11" s="28" t="n">
        <v>39</v>
      </c>
      <c r="U11" s="50" t="n">
        <v>22</v>
      </c>
      <c r="V11" s="50" t="n">
        <v>27</v>
      </c>
      <c r="W11" s="50" t="n">
        <v>9</v>
      </c>
      <c r="X11" s="50" t="n">
        <v>25</v>
      </c>
      <c r="Y11" s="50" t="n">
        <v>13</v>
      </c>
      <c r="Z11" s="51">
        <f>IF(A11="","",IFERROR(SUM(U11:Y11),0))</f>
        <v/>
      </c>
      <c r="AA11" s="47" t="n">
        <v>5260</v>
      </c>
      <c r="AB11" s="49">
        <f>IF(A11="","",IFERROR(AA11/P11,0))</f>
        <v/>
      </c>
      <c r="AC11" s="28" t="n">
        <v>1</v>
      </c>
      <c r="AD11" s="47" t="n">
        <v>50</v>
      </c>
      <c r="AE11" s="50" t="n">
        <v>4.6</v>
      </c>
      <c r="AF11" s="51">
        <f>IF(A11="","",IFERROR(T11/U11,0))</f>
        <v/>
      </c>
      <c r="AG11" s="28" t="inlineStr">
        <is>
          <t>Dana Ruiz</t>
        </is>
      </c>
      <c r="AH11" s="28" t="inlineStr">
        <is>
          <t>Daily packet 0111</t>
        </is>
      </c>
      <c r="AI11" s="27">
        <f>IF(A11="","",IFERROR(IF(C11&lt;&gt;'Dashboard'!$K$3,"Check room count",IF(D11&gt;C11,"Out-of-order rooms exceed inventory",IF(F11&gt;E11,"Occupied rooms exceed sellable rooms",IF(G11&gt;F11,"Complimentary rooms exceed occupied rooms",IF(J11&gt;F11,"Stayovers exceed occupied rooms",IF(OR(M11&lt;0,N11&lt;0,O11&lt;0,AA11&lt;0),"Negative amount entered",IF(OR(Q11&gt;1,Q11&lt;0),"Check occupancy","OK"))))))),"Check Data"))</f>
        <v/>
      </c>
      <c r="AJ11" s="28" t="inlineStr">
        <is>
          <t>Heavy departure and room-turn day.</t>
        </is>
      </c>
    </row>
    <row r="12">
      <c r="A12" s="46" t="n">
        <v>46034</v>
      </c>
      <c r="B12" s="27">
        <f>IF(A12="","",IFERROR(IF(MOD(A12,7)=0,"Sunday",IF(MOD(A12,7)=1,"Monday",IF(MOD(A12,7)=2,"Tuesday",IF(MOD(A12,7)=3,"Wednesday",IF(MOD(A12,7)=4,"Thursday",IF(MOD(A12,7)=5,"Friday","Saturday")))))),""))</f>
        <v/>
      </c>
      <c r="C12" s="28" t="n">
        <v>42</v>
      </c>
      <c r="D12" s="28" t="n">
        <v>2</v>
      </c>
      <c r="E12" s="27">
        <f>IF(A12="","",IFERROR(C12-D12,0))</f>
        <v/>
      </c>
      <c r="F12" s="28" t="n">
        <v>26</v>
      </c>
      <c r="G12" s="28" t="n">
        <v>0</v>
      </c>
      <c r="H12" s="28" t="n">
        <v>10</v>
      </c>
      <c r="I12" s="28" t="n">
        <v>18</v>
      </c>
      <c r="J12" s="28" t="n">
        <v>16</v>
      </c>
      <c r="K12" s="28" t="n">
        <v>1</v>
      </c>
      <c r="L12" s="28" t="n">
        <v>2</v>
      </c>
      <c r="M12" s="47" t="n">
        <v>6188</v>
      </c>
      <c r="N12" s="47" t="n">
        <v>980</v>
      </c>
      <c r="O12" s="47" t="n">
        <v>235</v>
      </c>
      <c r="P12" s="48">
        <f>IF(A12="","",IFERROR(SUM(M12:O12),0))</f>
        <v/>
      </c>
      <c r="Q12" s="49">
        <f>IF(A12="","",IFERROR(F12/E12,0))</f>
        <v/>
      </c>
      <c r="R12" s="48">
        <f>IF(A12="","",IFERROR(M12/F12,0))</f>
        <v/>
      </c>
      <c r="S12" s="48">
        <f>IF(A12="","",IFERROR(M12/E12,0))</f>
        <v/>
      </c>
      <c r="T12" s="28" t="n">
        <v>29</v>
      </c>
      <c r="U12" s="50" t="n">
        <v>17</v>
      </c>
      <c r="V12" s="50" t="n">
        <v>23</v>
      </c>
      <c r="W12" s="50" t="n">
        <v>10</v>
      </c>
      <c r="X12" s="50" t="n">
        <v>17</v>
      </c>
      <c r="Y12" s="50" t="n">
        <v>12</v>
      </c>
      <c r="Z12" s="51">
        <f>IF(A12="","",IFERROR(SUM(U12:Y12),0))</f>
        <v/>
      </c>
      <c r="AA12" s="47" t="n">
        <v>4175</v>
      </c>
      <c r="AB12" s="49">
        <f>IF(A12="","",IFERROR(AA12/P12,0))</f>
        <v/>
      </c>
      <c r="AC12" s="28" t="n">
        <v>0</v>
      </c>
      <c r="AD12" s="47" t="n">
        <v>0</v>
      </c>
      <c r="AE12" s="50" t="n">
        <v>4.8</v>
      </c>
      <c r="AF12" s="51">
        <f>IF(A12="","",IFERROR(T12/U12,0))</f>
        <v/>
      </c>
      <c r="AG12" s="28" t="inlineStr">
        <is>
          <t>Jordan Lee</t>
        </is>
      </c>
      <c r="AH12" s="28" t="inlineStr">
        <is>
          <t>Daily packet 0112</t>
        </is>
      </c>
      <c r="AI12" s="27">
        <f>IF(A12="","",IFERROR(IF(C12&lt;&gt;'Dashboard'!$K$3,"Check room count",IF(D12&gt;C12,"Out-of-order rooms exceed inventory",IF(F12&gt;E12,"Occupied rooms exceed sellable rooms",IF(G12&gt;F12,"Complimentary rooms exceed occupied rooms",IF(J12&gt;F12,"Stayovers exceed occupied rooms",IF(OR(M12&lt;0,N12&lt;0,O12&lt;0,AA12&lt;0),"Negative amount entered",IF(OR(Q12&gt;1,Q12&lt;0),"Check occupancy","OK"))))))),"Check Data"))</f>
        <v/>
      </c>
      <c r="AJ12" s="28" t="inlineStr">
        <is>
          <t>Two rooms held for plumbing repairs.</t>
        </is>
      </c>
    </row>
    <row r="13">
      <c r="A13" s="46" t="n">
        <v>46035</v>
      </c>
      <c r="B13" s="27">
        <f>IF(A13="","",IFERROR(IF(MOD(A13,7)=0,"Sunday",IF(MOD(A13,7)=1,"Monday",IF(MOD(A13,7)=2,"Tuesday",IF(MOD(A13,7)=3,"Wednesday",IF(MOD(A13,7)=4,"Thursday",IF(MOD(A13,7)=5,"Friday","Saturday")))))),""))</f>
        <v/>
      </c>
      <c r="C13" s="28" t="n">
        <v>42</v>
      </c>
      <c r="D13" s="28" t="n">
        <v>1</v>
      </c>
      <c r="E13" s="27">
        <f>IF(A13="","",IFERROR(C13-D13,0))</f>
        <v/>
      </c>
      <c r="F13" s="28" t="n">
        <v>29</v>
      </c>
      <c r="G13" s="28" t="n">
        <v>1</v>
      </c>
      <c r="H13" s="28" t="n">
        <v>14</v>
      </c>
      <c r="I13" s="28" t="n">
        <v>11</v>
      </c>
      <c r="J13" s="28" t="n">
        <v>15</v>
      </c>
      <c r="K13" s="28" t="n">
        <v>2</v>
      </c>
      <c r="L13" s="28" t="n">
        <v>0</v>
      </c>
      <c r="M13" s="47" t="n">
        <v>7163</v>
      </c>
      <c r="N13" s="47" t="n">
        <v>1210</v>
      </c>
      <c r="O13" s="47" t="n">
        <v>290</v>
      </c>
      <c r="P13" s="48">
        <f>IF(A13="","",IFERROR(SUM(M13:O13),0))</f>
        <v/>
      </c>
      <c r="Q13" s="49">
        <f>IF(A13="","",IFERROR(F13/E13,0))</f>
        <v/>
      </c>
      <c r="R13" s="48">
        <f>IF(A13="","",IFERROR(M13/F13,0))</f>
        <v/>
      </c>
      <c r="S13" s="48">
        <f>IF(A13="","",IFERROR(M13/E13,0))</f>
        <v/>
      </c>
      <c r="T13" s="28" t="n">
        <v>25</v>
      </c>
      <c r="U13" s="50" t="n">
        <v>14.5</v>
      </c>
      <c r="V13" s="50" t="n">
        <v>24</v>
      </c>
      <c r="W13" s="50" t="n">
        <v>8</v>
      </c>
      <c r="X13" s="50" t="n">
        <v>19</v>
      </c>
      <c r="Y13" s="50" t="n">
        <v>12</v>
      </c>
      <c r="Z13" s="51">
        <f>IF(A13="","",IFERROR(SUM(U13:Y13),0))</f>
        <v/>
      </c>
      <c r="AA13" s="47" t="n">
        <v>4270</v>
      </c>
      <c r="AB13" s="49">
        <f>IF(A13="","",IFERROR(AA13/P13,0))</f>
        <v/>
      </c>
      <c r="AC13" s="28" t="n">
        <v>1</v>
      </c>
      <c r="AD13" s="47" t="n">
        <v>60</v>
      </c>
      <c r="AE13" s="50" t="n">
        <v>4.4</v>
      </c>
      <c r="AF13" s="51">
        <f>IF(A13="","",IFERROR(T13/U13,0))</f>
        <v/>
      </c>
      <c r="AG13" s="28" t="inlineStr">
        <is>
          <t>Priya Shah</t>
        </is>
      </c>
      <c r="AH13" s="28" t="inlineStr">
        <is>
          <t>Daily packet 0113</t>
        </is>
      </c>
      <c r="AI13" s="27">
        <f>IF(A13="","",IFERROR(IF(C13&lt;&gt;'Dashboard'!$K$3,"Check room count",IF(D13&gt;C13,"Out-of-order rooms exceed inventory",IF(F13&gt;E13,"Occupied rooms exceed sellable rooms",IF(G13&gt;F13,"Complimentary rooms exceed occupied rooms",IF(J13&gt;F13,"Stayovers exceed occupied rooms",IF(OR(M13&lt;0,N13&lt;0,O13&lt;0,AA13&lt;0),"Negative amount entered",IF(OR(Q13&gt;1,Q13&lt;0),"Check occupancy","OK"))))))),"Check Data"))</f>
        <v/>
      </c>
      <c r="AJ13" s="28" t="inlineStr">
        <is>
          <t>Early arrivals required luggage storage.</t>
        </is>
      </c>
    </row>
    <row r="14">
      <c r="A14" s="46" t="n">
        <v>46036</v>
      </c>
      <c r="B14" s="27">
        <f>IF(A14="","",IFERROR(IF(MOD(A14,7)=0,"Sunday",IF(MOD(A14,7)=1,"Monday",IF(MOD(A14,7)=2,"Tuesday",IF(MOD(A14,7)=3,"Wednesday",IF(MOD(A14,7)=4,"Thursday",IF(MOD(A14,7)=5,"Friday","Saturday")))))),""))</f>
        <v/>
      </c>
      <c r="C14" s="28" t="n">
        <v>42</v>
      </c>
      <c r="D14" s="28" t="n">
        <v>0</v>
      </c>
      <c r="E14" s="27">
        <f>IF(A14="","",IFERROR(C14-D14,0))</f>
        <v/>
      </c>
      <c r="F14" s="28" t="n">
        <v>33</v>
      </c>
      <c r="G14" s="28" t="n">
        <v>0</v>
      </c>
      <c r="H14" s="28" t="n">
        <v>17</v>
      </c>
      <c r="I14" s="28" t="n">
        <v>13</v>
      </c>
      <c r="J14" s="28" t="n">
        <v>16</v>
      </c>
      <c r="K14" s="28" t="n">
        <v>3</v>
      </c>
      <c r="L14" s="28" t="n">
        <v>1</v>
      </c>
      <c r="M14" s="47" t="n">
        <v>8481</v>
      </c>
      <c r="N14" s="47" t="n">
        <v>1475</v>
      </c>
      <c r="O14" s="47" t="n">
        <v>360</v>
      </c>
      <c r="P14" s="48">
        <f>IF(A14="","",IFERROR(SUM(M14:O14),0))</f>
        <v/>
      </c>
      <c r="Q14" s="49">
        <f>IF(A14="","",IFERROR(F14/E14,0))</f>
        <v/>
      </c>
      <c r="R14" s="48">
        <f>IF(A14="","",IFERROR(M14/F14,0))</f>
        <v/>
      </c>
      <c r="S14" s="48">
        <f>IF(A14="","",IFERROR(M14/E14,0))</f>
        <v/>
      </c>
      <c r="T14" s="28" t="n">
        <v>28</v>
      </c>
      <c r="U14" s="50" t="n">
        <v>15.5</v>
      </c>
      <c r="V14" s="50" t="n">
        <v>26</v>
      </c>
      <c r="W14" s="50" t="n">
        <v>8</v>
      </c>
      <c r="X14" s="50" t="n">
        <v>21</v>
      </c>
      <c r="Y14" s="50" t="n">
        <v>13</v>
      </c>
      <c r="Z14" s="51">
        <f>IF(A14="","",IFERROR(SUM(U14:Y14),0))</f>
        <v/>
      </c>
      <c r="AA14" s="47" t="n">
        <v>4610</v>
      </c>
      <c r="AB14" s="49">
        <f>IF(A14="","",IFERROR(AA14/P14,0))</f>
        <v/>
      </c>
      <c r="AC14" s="28" t="n">
        <v>1</v>
      </c>
      <c r="AD14" s="47" t="n">
        <v>85</v>
      </c>
      <c r="AE14" s="50" t="n">
        <v>4.5</v>
      </c>
      <c r="AF14" s="51">
        <f>IF(A14="","",IFERROR(T14/U14,0))</f>
        <v/>
      </c>
      <c r="AG14" s="28" t="inlineStr">
        <is>
          <t>Taylor Brooks</t>
        </is>
      </c>
      <c r="AH14" s="28" t="inlineStr">
        <is>
          <t>Daily packet 0114</t>
        </is>
      </c>
      <c r="AI14" s="27">
        <f>IF(A14="","",IFERROR(IF(C14&lt;&gt;'Dashboard'!$K$3,"Check room count",IF(D14&gt;C14,"Out-of-order rooms exceed inventory",IF(F14&gt;E14,"Occupied rooms exceed sellable rooms",IF(G14&gt;F14,"Complimentary rooms exceed occupied rooms",IF(J14&gt;F14,"Stayovers exceed occupied rooms",IF(OR(M14&lt;0,N14&lt;0,O14&lt;0,AA14&lt;0),"Negative amount entered",IF(OR(Q14&gt;1,Q14&lt;0),"Check occupancy","OK"))))))),"Check Data"))</f>
        <v/>
      </c>
      <c r="AJ14" s="28" t="inlineStr">
        <is>
          <t>Guest Wi-Fi issue resolved before evening.</t>
        </is>
      </c>
    </row>
    <row r="15">
      <c r="A15" s="46" t="n"/>
      <c r="B15" s="27">
        <f>IF(A15="","",IFERROR(IF(MOD(A15,7)=0,"Sunday",IF(MOD(A15,7)=1,"Monday",IF(MOD(A15,7)=2,"Tuesday",IF(MOD(A15,7)=3,"Wednesday",IF(MOD(A15,7)=4,"Thursday",IF(MOD(A15,7)=5,"Friday","Saturday")))))),""))</f>
        <v/>
      </c>
      <c r="C15" s="28" t="n"/>
      <c r="D15" s="28" t="n"/>
      <c r="E15" s="27">
        <f>IF(A15="","",IFERROR(C15-D15,0))</f>
        <v/>
      </c>
      <c r="F15" s="28" t="n"/>
      <c r="G15" s="28" t="n"/>
      <c r="H15" s="28" t="n"/>
      <c r="I15" s="28" t="n"/>
      <c r="J15" s="28" t="n"/>
      <c r="K15" s="28" t="n"/>
      <c r="L15" s="28" t="n"/>
      <c r="M15" s="47" t="n"/>
      <c r="N15" s="47" t="n"/>
      <c r="O15" s="47" t="n"/>
      <c r="P15" s="48">
        <f>IF(A15="","",IFERROR(SUM(M15:O15),0))</f>
        <v/>
      </c>
      <c r="Q15" s="49">
        <f>IF(A15="","",IFERROR(F15/E15,0))</f>
        <v/>
      </c>
      <c r="R15" s="48">
        <f>IF(A15="","",IFERROR(M15/F15,0))</f>
        <v/>
      </c>
      <c r="S15" s="48">
        <f>IF(A15="","",IFERROR(M15/E15,0))</f>
        <v/>
      </c>
      <c r="T15" s="28" t="n"/>
      <c r="U15" s="50" t="n"/>
      <c r="V15" s="50" t="n"/>
      <c r="W15" s="50" t="n"/>
      <c r="X15" s="50" t="n"/>
      <c r="Y15" s="50" t="n"/>
      <c r="Z15" s="51">
        <f>IF(A15="","",IFERROR(SUM(U15:Y15),0))</f>
        <v/>
      </c>
      <c r="AA15" s="47" t="n"/>
      <c r="AB15" s="49">
        <f>IF(A15="","",IFERROR(AA15/P15,0))</f>
        <v/>
      </c>
      <c r="AC15" s="28" t="n"/>
      <c r="AD15" s="47" t="n"/>
      <c r="AE15" s="50" t="n"/>
      <c r="AF15" s="51">
        <f>IF(A15="","",IFERROR(T15/U15,0))</f>
        <v/>
      </c>
      <c r="AG15" s="28" t="n"/>
      <c r="AH15" s="28" t="n"/>
      <c r="AI15" s="27">
        <f>IF(A15="","",IFERROR(IF(C15&lt;&gt;'Dashboard'!$K$3,"Check room count",IF(D15&gt;C15,"Out-of-order rooms exceed inventory",IF(F15&gt;E15,"Occupied rooms exceed sellable rooms",IF(G15&gt;F15,"Complimentary rooms exceed occupied rooms",IF(J15&gt;F15,"Stayovers exceed occupied rooms",IF(OR(M15&lt;0,N15&lt;0,O15&lt;0,AA15&lt;0),"Negative amount entered",IF(OR(Q15&gt;1,Q15&lt;0),"Check occupancy","OK"))))))),"Check Data"))</f>
        <v/>
      </c>
      <c r="AJ15" s="28" t="n"/>
    </row>
    <row r="16">
      <c r="A16" s="46" t="n"/>
      <c r="B16" s="27">
        <f>IF(A16="","",IFERROR(IF(MOD(A16,7)=0,"Sunday",IF(MOD(A16,7)=1,"Monday",IF(MOD(A16,7)=2,"Tuesday",IF(MOD(A16,7)=3,"Wednesday",IF(MOD(A16,7)=4,"Thursday",IF(MOD(A16,7)=5,"Friday","Saturday")))))),""))</f>
        <v/>
      </c>
      <c r="C16" s="28" t="n"/>
      <c r="D16" s="28" t="n"/>
      <c r="E16" s="27">
        <f>IF(A16="","",IFERROR(C16-D16,0))</f>
        <v/>
      </c>
      <c r="F16" s="28" t="n"/>
      <c r="G16" s="28" t="n"/>
      <c r="H16" s="28" t="n"/>
      <c r="I16" s="28" t="n"/>
      <c r="J16" s="28" t="n"/>
      <c r="K16" s="28" t="n"/>
      <c r="L16" s="28" t="n"/>
      <c r="M16" s="47" t="n"/>
      <c r="N16" s="47" t="n"/>
      <c r="O16" s="47" t="n"/>
      <c r="P16" s="48">
        <f>IF(A16="","",IFERROR(SUM(M16:O16),0))</f>
        <v/>
      </c>
      <c r="Q16" s="49">
        <f>IF(A16="","",IFERROR(F16/E16,0))</f>
        <v/>
      </c>
      <c r="R16" s="48">
        <f>IF(A16="","",IFERROR(M16/F16,0))</f>
        <v/>
      </c>
      <c r="S16" s="48">
        <f>IF(A16="","",IFERROR(M16/E16,0))</f>
        <v/>
      </c>
      <c r="T16" s="28" t="n"/>
      <c r="U16" s="50" t="n"/>
      <c r="V16" s="50" t="n"/>
      <c r="W16" s="50" t="n"/>
      <c r="X16" s="50" t="n"/>
      <c r="Y16" s="50" t="n"/>
      <c r="Z16" s="51">
        <f>IF(A16="","",IFERROR(SUM(U16:Y16),0))</f>
        <v/>
      </c>
      <c r="AA16" s="47" t="n"/>
      <c r="AB16" s="49">
        <f>IF(A16="","",IFERROR(AA16/P16,0))</f>
        <v/>
      </c>
      <c r="AC16" s="28" t="n"/>
      <c r="AD16" s="47" t="n"/>
      <c r="AE16" s="50" t="n"/>
      <c r="AF16" s="51">
        <f>IF(A16="","",IFERROR(T16/U16,0))</f>
        <v/>
      </c>
      <c r="AG16" s="28" t="n"/>
      <c r="AH16" s="28" t="n"/>
      <c r="AI16" s="27">
        <f>IF(A16="","",IFERROR(IF(C16&lt;&gt;'Dashboard'!$K$3,"Check room count",IF(D16&gt;C16,"Out-of-order rooms exceed inventory",IF(F16&gt;E16,"Occupied rooms exceed sellable rooms",IF(G16&gt;F16,"Complimentary rooms exceed occupied rooms",IF(J16&gt;F16,"Stayovers exceed occupied rooms",IF(OR(M16&lt;0,N16&lt;0,O16&lt;0,AA16&lt;0),"Negative amount entered",IF(OR(Q16&gt;1,Q16&lt;0),"Check occupancy","OK"))))))),"Check Data"))</f>
        <v/>
      </c>
      <c r="AJ16" s="28" t="n"/>
    </row>
    <row r="17">
      <c r="A17" s="46" t="n"/>
      <c r="B17" s="27">
        <f>IF(A17="","",IFERROR(IF(MOD(A17,7)=0,"Sunday",IF(MOD(A17,7)=1,"Monday",IF(MOD(A17,7)=2,"Tuesday",IF(MOD(A17,7)=3,"Wednesday",IF(MOD(A17,7)=4,"Thursday",IF(MOD(A17,7)=5,"Friday","Saturday")))))),""))</f>
        <v/>
      </c>
      <c r="C17" s="28" t="n"/>
      <c r="D17" s="28" t="n"/>
      <c r="E17" s="27">
        <f>IF(A17="","",IFERROR(C17-D17,0))</f>
        <v/>
      </c>
      <c r="F17" s="28" t="n"/>
      <c r="G17" s="28" t="n"/>
      <c r="H17" s="28" t="n"/>
      <c r="I17" s="28" t="n"/>
      <c r="J17" s="28" t="n"/>
      <c r="K17" s="28" t="n"/>
      <c r="L17" s="28" t="n"/>
      <c r="M17" s="47" t="n"/>
      <c r="N17" s="47" t="n"/>
      <c r="O17" s="47" t="n"/>
      <c r="P17" s="48">
        <f>IF(A17="","",IFERROR(SUM(M17:O17),0))</f>
        <v/>
      </c>
      <c r="Q17" s="49">
        <f>IF(A17="","",IFERROR(F17/E17,0))</f>
        <v/>
      </c>
      <c r="R17" s="48">
        <f>IF(A17="","",IFERROR(M17/F17,0))</f>
        <v/>
      </c>
      <c r="S17" s="48">
        <f>IF(A17="","",IFERROR(M17/E17,0))</f>
        <v/>
      </c>
      <c r="T17" s="28" t="n"/>
      <c r="U17" s="50" t="n"/>
      <c r="V17" s="50" t="n"/>
      <c r="W17" s="50" t="n"/>
      <c r="X17" s="50" t="n"/>
      <c r="Y17" s="50" t="n"/>
      <c r="Z17" s="51">
        <f>IF(A17="","",IFERROR(SUM(U17:Y17),0))</f>
        <v/>
      </c>
      <c r="AA17" s="47" t="n"/>
      <c r="AB17" s="49">
        <f>IF(A17="","",IFERROR(AA17/P17,0))</f>
        <v/>
      </c>
      <c r="AC17" s="28" t="n"/>
      <c r="AD17" s="47" t="n"/>
      <c r="AE17" s="50" t="n"/>
      <c r="AF17" s="51">
        <f>IF(A17="","",IFERROR(T17/U17,0))</f>
        <v/>
      </c>
      <c r="AG17" s="28" t="n"/>
      <c r="AH17" s="28" t="n"/>
      <c r="AI17" s="27">
        <f>IF(A17="","",IFERROR(IF(C17&lt;&gt;'Dashboard'!$K$3,"Check room count",IF(D17&gt;C17,"Out-of-order rooms exceed inventory",IF(F17&gt;E17,"Occupied rooms exceed sellable rooms",IF(G17&gt;F17,"Complimentary rooms exceed occupied rooms",IF(J17&gt;F17,"Stayovers exceed occupied rooms",IF(OR(M17&lt;0,N17&lt;0,O17&lt;0,AA17&lt;0),"Negative amount entered",IF(OR(Q17&gt;1,Q17&lt;0),"Check occupancy","OK"))))))),"Check Data"))</f>
        <v/>
      </c>
      <c r="AJ17" s="28" t="n"/>
    </row>
    <row r="18">
      <c r="A18" s="46" t="n"/>
      <c r="B18" s="27">
        <f>IF(A18="","",IFERROR(IF(MOD(A18,7)=0,"Sunday",IF(MOD(A18,7)=1,"Monday",IF(MOD(A18,7)=2,"Tuesday",IF(MOD(A18,7)=3,"Wednesday",IF(MOD(A18,7)=4,"Thursday",IF(MOD(A18,7)=5,"Friday","Saturday")))))),""))</f>
        <v/>
      </c>
      <c r="C18" s="28" t="n"/>
      <c r="D18" s="28" t="n"/>
      <c r="E18" s="27">
        <f>IF(A18="","",IFERROR(C18-D18,0))</f>
        <v/>
      </c>
      <c r="F18" s="28" t="n"/>
      <c r="G18" s="28" t="n"/>
      <c r="H18" s="28" t="n"/>
      <c r="I18" s="28" t="n"/>
      <c r="J18" s="28" t="n"/>
      <c r="K18" s="28" t="n"/>
      <c r="L18" s="28" t="n"/>
      <c r="M18" s="47" t="n"/>
      <c r="N18" s="47" t="n"/>
      <c r="O18" s="47" t="n"/>
      <c r="P18" s="48">
        <f>IF(A18="","",IFERROR(SUM(M18:O18),0))</f>
        <v/>
      </c>
      <c r="Q18" s="49">
        <f>IF(A18="","",IFERROR(F18/E18,0))</f>
        <v/>
      </c>
      <c r="R18" s="48">
        <f>IF(A18="","",IFERROR(M18/F18,0))</f>
        <v/>
      </c>
      <c r="S18" s="48">
        <f>IF(A18="","",IFERROR(M18/E18,0))</f>
        <v/>
      </c>
      <c r="T18" s="28" t="n"/>
      <c r="U18" s="50" t="n"/>
      <c r="V18" s="50" t="n"/>
      <c r="W18" s="50" t="n"/>
      <c r="X18" s="50" t="n"/>
      <c r="Y18" s="50" t="n"/>
      <c r="Z18" s="51">
        <f>IF(A18="","",IFERROR(SUM(U18:Y18),0))</f>
        <v/>
      </c>
      <c r="AA18" s="47" t="n"/>
      <c r="AB18" s="49">
        <f>IF(A18="","",IFERROR(AA18/P18,0))</f>
        <v/>
      </c>
      <c r="AC18" s="28" t="n"/>
      <c r="AD18" s="47" t="n"/>
      <c r="AE18" s="50" t="n"/>
      <c r="AF18" s="51">
        <f>IF(A18="","",IFERROR(T18/U18,0))</f>
        <v/>
      </c>
      <c r="AG18" s="28" t="n"/>
      <c r="AH18" s="28" t="n"/>
      <c r="AI18" s="27">
        <f>IF(A18="","",IFERROR(IF(C18&lt;&gt;'Dashboard'!$K$3,"Check room count",IF(D18&gt;C18,"Out-of-order rooms exceed inventory",IF(F18&gt;E18,"Occupied rooms exceed sellable rooms",IF(G18&gt;F18,"Complimentary rooms exceed occupied rooms",IF(J18&gt;F18,"Stayovers exceed occupied rooms",IF(OR(M18&lt;0,N18&lt;0,O18&lt;0,AA18&lt;0),"Negative amount entered",IF(OR(Q18&gt;1,Q18&lt;0),"Check occupancy","OK"))))))),"Check Data"))</f>
        <v/>
      </c>
      <c r="AJ18" s="28" t="n"/>
    </row>
    <row r="19">
      <c r="A19" s="46" t="n"/>
      <c r="B19" s="27">
        <f>IF(A19="","",IFERROR(IF(MOD(A19,7)=0,"Sunday",IF(MOD(A19,7)=1,"Monday",IF(MOD(A19,7)=2,"Tuesday",IF(MOD(A19,7)=3,"Wednesday",IF(MOD(A19,7)=4,"Thursday",IF(MOD(A19,7)=5,"Friday","Saturday")))))),""))</f>
        <v/>
      </c>
      <c r="C19" s="28" t="n"/>
      <c r="D19" s="28" t="n"/>
      <c r="E19" s="27">
        <f>IF(A19="","",IFERROR(C19-D19,0))</f>
        <v/>
      </c>
      <c r="F19" s="28" t="n"/>
      <c r="G19" s="28" t="n"/>
      <c r="H19" s="28" t="n"/>
      <c r="I19" s="28" t="n"/>
      <c r="J19" s="28" t="n"/>
      <c r="K19" s="28" t="n"/>
      <c r="L19" s="28" t="n"/>
      <c r="M19" s="47" t="n"/>
      <c r="N19" s="47" t="n"/>
      <c r="O19" s="47" t="n"/>
      <c r="P19" s="48">
        <f>IF(A19="","",IFERROR(SUM(M19:O19),0))</f>
        <v/>
      </c>
      <c r="Q19" s="49">
        <f>IF(A19="","",IFERROR(F19/E19,0))</f>
        <v/>
      </c>
      <c r="R19" s="48">
        <f>IF(A19="","",IFERROR(M19/F19,0))</f>
        <v/>
      </c>
      <c r="S19" s="48">
        <f>IF(A19="","",IFERROR(M19/E19,0))</f>
        <v/>
      </c>
      <c r="T19" s="28" t="n"/>
      <c r="U19" s="50" t="n"/>
      <c r="V19" s="50" t="n"/>
      <c r="W19" s="50" t="n"/>
      <c r="X19" s="50" t="n"/>
      <c r="Y19" s="50" t="n"/>
      <c r="Z19" s="51">
        <f>IF(A19="","",IFERROR(SUM(U19:Y19),0))</f>
        <v/>
      </c>
      <c r="AA19" s="47" t="n"/>
      <c r="AB19" s="49">
        <f>IF(A19="","",IFERROR(AA19/P19,0))</f>
        <v/>
      </c>
      <c r="AC19" s="28" t="n"/>
      <c r="AD19" s="47" t="n"/>
      <c r="AE19" s="50" t="n"/>
      <c r="AF19" s="51">
        <f>IF(A19="","",IFERROR(T19/U19,0))</f>
        <v/>
      </c>
      <c r="AG19" s="28" t="n"/>
      <c r="AH19" s="28" t="n"/>
      <c r="AI19" s="27">
        <f>IF(A19="","",IFERROR(IF(C19&lt;&gt;'Dashboard'!$K$3,"Check room count",IF(D19&gt;C19,"Out-of-order rooms exceed inventory",IF(F19&gt;E19,"Occupied rooms exceed sellable rooms",IF(G19&gt;F19,"Complimentary rooms exceed occupied rooms",IF(J19&gt;F19,"Stayovers exceed occupied rooms",IF(OR(M19&lt;0,N19&lt;0,O19&lt;0,AA19&lt;0),"Negative amount entered",IF(OR(Q19&gt;1,Q19&lt;0),"Check occupancy","OK"))))))),"Check Data"))</f>
        <v/>
      </c>
      <c r="AJ19" s="28" t="n"/>
    </row>
    <row r="20">
      <c r="A20" s="46" t="n"/>
      <c r="B20" s="27">
        <f>IF(A20="","",IFERROR(IF(MOD(A20,7)=0,"Sunday",IF(MOD(A20,7)=1,"Monday",IF(MOD(A20,7)=2,"Tuesday",IF(MOD(A20,7)=3,"Wednesday",IF(MOD(A20,7)=4,"Thursday",IF(MOD(A20,7)=5,"Friday","Saturday")))))),""))</f>
        <v/>
      </c>
      <c r="C20" s="28" t="n"/>
      <c r="D20" s="28" t="n"/>
      <c r="E20" s="27">
        <f>IF(A20="","",IFERROR(C20-D20,0))</f>
        <v/>
      </c>
      <c r="F20" s="28" t="n"/>
      <c r="G20" s="28" t="n"/>
      <c r="H20" s="28" t="n"/>
      <c r="I20" s="28" t="n"/>
      <c r="J20" s="28" t="n"/>
      <c r="K20" s="28" t="n"/>
      <c r="L20" s="28" t="n"/>
      <c r="M20" s="47" t="n"/>
      <c r="N20" s="47" t="n"/>
      <c r="O20" s="47" t="n"/>
      <c r="P20" s="48">
        <f>IF(A20="","",IFERROR(SUM(M20:O20),0))</f>
        <v/>
      </c>
      <c r="Q20" s="49">
        <f>IF(A20="","",IFERROR(F20/E20,0))</f>
        <v/>
      </c>
      <c r="R20" s="48">
        <f>IF(A20="","",IFERROR(M20/F20,0))</f>
        <v/>
      </c>
      <c r="S20" s="48">
        <f>IF(A20="","",IFERROR(M20/E20,0))</f>
        <v/>
      </c>
      <c r="T20" s="28" t="n"/>
      <c r="U20" s="50" t="n"/>
      <c r="V20" s="50" t="n"/>
      <c r="W20" s="50" t="n"/>
      <c r="X20" s="50" t="n"/>
      <c r="Y20" s="50" t="n"/>
      <c r="Z20" s="51">
        <f>IF(A20="","",IFERROR(SUM(U20:Y20),0))</f>
        <v/>
      </c>
      <c r="AA20" s="47" t="n"/>
      <c r="AB20" s="49">
        <f>IF(A20="","",IFERROR(AA20/P20,0))</f>
        <v/>
      </c>
      <c r="AC20" s="28" t="n"/>
      <c r="AD20" s="47" t="n"/>
      <c r="AE20" s="50" t="n"/>
      <c r="AF20" s="51">
        <f>IF(A20="","",IFERROR(T20/U20,0))</f>
        <v/>
      </c>
      <c r="AG20" s="28" t="n"/>
      <c r="AH20" s="28" t="n"/>
      <c r="AI20" s="27">
        <f>IF(A20="","",IFERROR(IF(C20&lt;&gt;'Dashboard'!$K$3,"Check room count",IF(D20&gt;C20,"Out-of-order rooms exceed inventory",IF(F20&gt;E20,"Occupied rooms exceed sellable rooms",IF(G20&gt;F20,"Complimentary rooms exceed occupied rooms",IF(J20&gt;F20,"Stayovers exceed occupied rooms",IF(OR(M20&lt;0,N20&lt;0,O20&lt;0,AA20&lt;0),"Negative amount entered",IF(OR(Q20&gt;1,Q20&lt;0),"Check occupancy","OK"))))))),"Check Data"))</f>
        <v/>
      </c>
      <c r="AJ20" s="28" t="n"/>
    </row>
    <row r="21">
      <c r="A21" s="46" t="n"/>
      <c r="B21" s="27">
        <f>IF(A21="","",IFERROR(IF(MOD(A21,7)=0,"Sunday",IF(MOD(A21,7)=1,"Monday",IF(MOD(A21,7)=2,"Tuesday",IF(MOD(A21,7)=3,"Wednesday",IF(MOD(A21,7)=4,"Thursday",IF(MOD(A21,7)=5,"Friday","Saturday")))))),""))</f>
        <v/>
      </c>
      <c r="C21" s="28" t="n"/>
      <c r="D21" s="28" t="n"/>
      <c r="E21" s="27">
        <f>IF(A21="","",IFERROR(C21-D21,0))</f>
        <v/>
      </c>
      <c r="F21" s="28" t="n"/>
      <c r="G21" s="28" t="n"/>
      <c r="H21" s="28" t="n"/>
      <c r="I21" s="28" t="n"/>
      <c r="J21" s="28" t="n"/>
      <c r="K21" s="28" t="n"/>
      <c r="L21" s="28" t="n"/>
      <c r="M21" s="47" t="n"/>
      <c r="N21" s="47" t="n"/>
      <c r="O21" s="47" t="n"/>
      <c r="P21" s="48">
        <f>IF(A21="","",IFERROR(SUM(M21:O21),0))</f>
        <v/>
      </c>
      <c r="Q21" s="49">
        <f>IF(A21="","",IFERROR(F21/E21,0))</f>
        <v/>
      </c>
      <c r="R21" s="48">
        <f>IF(A21="","",IFERROR(M21/F21,0))</f>
        <v/>
      </c>
      <c r="S21" s="48">
        <f>IF(A21="","",IFERROR(M21/E21,0))</f>
        <v/>
      </c>
      <c r="T21" s="28" t="n"/>
      <c r="U21" s="50" t="n"/>
      <c r="V21" s="50" t="n"/>
      <c r="W21" s="50" t="n"/>
      <c r="X21" s="50" t="n"/>
      <c r="Y21" s="50" t="n"/>
      <c r="Z21" s="51">
        <f>IF(A21="","",IFERROR(SUM(U21:Y21),0))</f>
        <v/>
      </c>
      <c r="AA21" s="47" t="n"/>
      <c r="AB21" s="49">
        <f>IF(A21="","",IFERROR(AA21/P21,0))</f>
        <v/>
      </c>
      <c r="AC21" s="28" t="n"/>
      <c r="AD21" s="47" t="n"/>
      <c r="AE21" s="50" t="n"/>
      <c r="AF21" s="51">
        <f>IF(A21="","",IFERROR(T21/U21,0))</f>
        <v/>
      </c>
      <c r="AG21" s="28" t="n"/>
      <c r="AH21" s="28" t="n"/>
      <c r="AI21" s="27">
        <f>IF(A21="","",IFERROR(IF(C21&lt;&gt;'Dashboard'!$K$3,"Check room count",IF(D21&gt;C21,"Out-of-order rooms exceed inventory",IF(F21&gt;E21,"Occupied rooms exceed sellable rooms",IF(G21&gt;F21,"Complimentary rooms exceed occupied rooms",IF(J21&gt;F21,"Stayovers exceed occupied rooms",IF(OR(M21&lt;0,N21&lt;0,O21&lt;0,AA21&lt;0),"Negative amount entered",IF(OR(Q21&gt;1,Q21&lt;0),"Check occupancy","OK"))))))),"Check Data"))</f>
        <v/>
      </c>
      <c r="AJ21" s="28" t="n"/>
    </row>
    <row r="22">
      <c r="A22" s="46" t="n"/>
      <c r="B22" s="27">
        <f>IF(A22="","",IFERROR(IF(MOD(A22,7)=0,"Sunday",IF(MOD(A22,7)=1,"Monday",IF(MOD(A22,7)=2,"Tuesday",IF(MOD(A22,7)=3,"Wednesday",IF(MOD(A22,7)=4,"Thursday",IF(MOD(A22,7)=5,"Friday","Saturday")))))),""))</f>
        <v/>
      </c>
      <c r="C22" s="28" t="n"/>
      <c r="D22" s="28" t="n"/>
      <c r="E22" s="27">
        <f>IF(A22="","",IFERROR(C22-D22,0))</f>
        <v/>
      </c>
      <c r="F22" s="28" t="n"/>
      <c r="G22" s="28" t="n"/>
      <c r="H22" s="28" t="n"/>
      <c r="I22" s="28" t="n"/>
      <c r="J22" s="28" t="n"/>
      <c r="K22" s="28" t="n"/>
      <c r="L22" s="28" t="n"/>
      <c r="M22" s="47" t="n"/>
      <c r="N22" s="47" t="n"/>
      <c r="O22" s="47" t="n"/>
      <c r="P22" s="48">
        <f>IF(A22="","",IFERROR(SUM(M22:O22),0))</f>
        <v/>
      </c>
      <c r="Q22" s="49">
        <f>IF(A22="","",IFERROR(F22/E22,0))</f>
        <v/>
      </c>
      <c r="R22" s="48">
        <f>IF(A22="","",IFERROR(M22/F22,0))</f>
        <v/>
      </c>
      <c r="S22" s="48">
        <f>IF(A22="","",IFERROR(M22/E22,0))</f>
        <v/>
      </c>
      <c r="T22" s="28" t="n"/>
      <c r="U22" s="50" t="n"/>
      <c r="V22" s="50" t="n"/>
      <c r="W22" s="50" t="n"/>
      <c r="X22" s="50" t="n"/>
      <c r="Y22" s="50" t="n"/>
      <c r="Z22" s="51">
        <f>IF(A22="","",IFERROR(SUM(U22:Y22),0))</f>
        <v/>
      </c>
      <c r="AA22" s="47" t="n"/>
      <c r="AB22" s="49">
        <f>IF(A22="","",IFERROR(AA22/P22,0))</f>
        <v/>
      </c>
      <c r="AC22" s="28" t="n"/>
      <c r="AD22" s="47" t="n"/>
      <c r="AE22" s="50" t="n"/>
      <c r="AF22" s="51">
        <f>IF(A22="","",IFERROR(T22/U22,0))</f>
        <v/>
      </c>
      <c r="AG22" s="28" t="n"/>
      <c r="AH22" s="28" t="n"/>
      <c r="AI22" s="27">
        <f>IF(A22="","",IFERROR(IF(C22&lt;&gt;'Dashboard'!$K$3,"Check room count",IF(D22&gt;C22,"Out-of-order rooms exceed inventory",IF(F22&gt;E22,"Occupied rooms exceed sellable rooms",IF(G22&gt;F22,"Complimentary rooms exceed occupied rooms",IF(J22&gt;F22,"Stayovers exceed occupied rooms",IF(OR(M22&lt;0,N22&lt;0,O22&lt;0,AA22&lt;0),"Negative amount entered",IF(OR(Q22&gt;1,Q22&lt;0),"Check occupancy","OK"))))))),"Check Data"))</f>
        <v/>
      </c>
      <c r="AJ22" s="28" t="n"/>
    </row>
    <row r="23">
      <c r="A23" s="46" t="n"/>
      <c r="B23" s="27">
        <f>IF(A23="","",IFERROR(IF(MOD(A23,7)=0,"Sunday",IF(MOD(A23,7)=1,"Monday",IF(MOD(A23,7)=2,"Tuesday",IF(MOD(A23,7)=3,"Wednesday",IF(MOD(A23,7)=4,"Thursday",IF(MOD(A23,7)=5,"Friday","Saturday")))))),""))</f>
        <v/>
      </c>
      <c r="C23" s="28" t="n"/>
      <c r="D23" s="28" t="n"/>
      <c r="E23" s="27">
        <f>IF(A23="","",IFERROR(C23-D23,0))</f>
        <v/>
      </c>
      <c r="F23" s="28" t="n"/>
      <c r="G23" s="28" t="n"/>
      <c r="H23" s="28" t="n"/>
      <c r="I23" s="28" t="n"/>
      <c r="J23" s="28" t="n"/>
      <c r="K23" s="28" t="n"/>
      <c r="L23" s="28" t="n"/>
      <c r="M23" s="47" t="n"/>
      <c r="N23" s="47" t="n"/>
      <c r="O23" s="47" t="n"/>
      <c r="P23" s="48">
        <f>IF(A23="","",IFERROR(SUM(M23:O23),0))</f>
        <v/>
      </c>
      <c r="Q23" s="49">
        <f>IF(A23="","",IFERROR(F23/E23,0))</f>
        <v/>
      </c>
      <c r="R23" s="48">
        <f>IF(A23="","",IFERROR(M23/F23,0))</f>
        <v/>
      </c>
      <c r="S23" s="48">
        <f>IF(A23="","",IFERROR(M23/E23,0))</f>
        <v/>
      </c>
      <c r="T23" s="28" t="n"/>
      <c r="U23" s="50" t="n"/>
      <c r="V23" s="50" t="n"/>
      <c r="W23" s="50" t="n"/>
      <c r="X23" s="50" t="n"/>
      <c r="Y23" s="50" t="n"/>
      <c r="Z23" s="51">
        <f>IF(A23="","",IFERROR(SUM(U23:Y23),0))</f>
        <v/>
      </c>
      <c r="AA23" s="47" t="n"/>
      <c r="AB23" s="49">
        <f>IF(A23="","",IFERROR(AA23/P23,0))</f>
        <v/>
      </c>
      <c r="AC23" s="28" t="n"/>
      <c r="AD23" s="47" t="n"/>
      <c r="AE23" s="50" t="n"/>
      <c r="AF23" s="51">
        <f>IF(A23="","",IFERROR(T23/U23,0))</f>
        <v/>
      </c>
      <c r="AG23" s="28" t="n"/>
      <c r="AH23" s="28" t="n"/>
      <c r="AI23" s="27">
        <f>IF(A23="","",IFERROR(IF(C23&lt;&gt;'Dashboard'!$K$3,"Check room count",IF(D23&gt;C23,"Out-of-order rooms exceed inventory",IF(F23&gt;E23,"Occupied rooms exceed sellable rooms",IF(G23&gt;F23,"Complimentary rooms exceed occupied rooms",IF(J23&gt;F23,"Stayovers exceed occupied rooms",IF(OR(M23&lt;0,N23&lt;0,O23&lt;0,AA23&lt;0),"Negative amount entered",IF(OR(Q23&gt;1,Q23&lt;0),"Check occupancy","OK"))))))),"Check Data"))</f>
        <v/>
      </c>
      <c r="AJ23" s="28" t="n"/>
    </row>
    <row r="24">
      <c r="A24" s="46" t="n"/>
      <c r="B24" s="27">
        <f>IF(A24="","",IFERROR(IF(MOD(A24,7)=0,"Sunday",IF(MOD(A24,7)=1,"Monday",IF(MOD(A24,7)=2,"Tuesday",IF(MOD(A24,7)=3,"Wednesday",IF(MOD(A24,7)=4,"Thursday",IF(MOD(A24,7)=5,"Friday","Saturday")))))),""))</f>
        <v/>
      </c>
      <c r="C24" s="28" t="n"/>
      <c r="D24" s="28" t="n"/>
      <c r="E24" s="27">
        <f>IF(A24="","",IFERROR(C24-D24,0))</f>
        <v/>
      </c>
      <c r="F24" s="28" t="n"/>
      <c r="G24" s="28" t="n"/>
      <c r="H24" s="28" t="n"/>
      <c r="I24" s="28" t="n"/>
      <c r="J24" s="28" t="n"/>
      <c r="K24" s="28" t="n"/>
      <c r="L24" s="28" t="n"/>
      <c r="M24" s="47" t="n"/>
      <c r="N24" s="47" t="n"/>
      <c r="O24" s="47" t="n"/>
      <c r="P24" s="48">
        <f>IF(A24="","",IFERROR(SUM(M24:O24),0))</f>
        <v/>
      </c>
      <c r="Q24" s="49">
        <f>IF(A24="","",IFERROR(F24/E24,0))</f>
        <v/>
      </c>
      <c r="R24" s="48">
        <f>IF(A24="","",IFERROR(M24/F24,0))</f>
        <v/>
      </c>
      <c r="S24" s="48">
        <f>IF(A24="","",IFERROR(M24/E24,0))</f>
        <v/>
      </c>
      <c r="T24" s="28" t="n"/>
      <c r="U24" s="50" t="n"/>
      <c r="V24" s="50" t="n"/>
      <c r="W24" s="50" t="n"/>
      <c r="X24" s="50" t="n"/>
      <c r="Y24" s="50" t="n"/>
      <c r="Z24" s="51">
        <f>IF(A24="","",IFERROR(SUM(U24:Y24),0))</f>
        <v/>
      </c>
      <c r="AA24" s="47" t="n"/>
      <c r="AB24" s="49">
        <f>IF(A24="","",IFERROR(AA24/P24,0))</f>
        <v/>
      </c>
      <c r="AC24" s="28" t="n"/>
      <c r="AD24" s="47" t="n"/>
      <c r="AE24" s="50" t="n"/>
      <c r="AF24" s="51">
        <f>IF(A24="","",IFERROR(T24/U24,0))</f>
        <v/>
      </c>
      <c r="AG24" s="28" t="n"/>
      <c r="AH24" s="28" t="n"/>
      <c r="AI24" s="27">
        <f>IF(A24="","",IFERROR(IF(C24&lt;&gt;'Dashboard'!$K$3,"Check room count",IF(D24&gt;C24,"Out-of-order rooms exceed inventory",IF(F24&gt;E24,"Occupied rooms exceed sellable rooms",IF(G24&gt;F24,"Complimentary rooms exceed occupied rooms",IF(J24&gt;F24,"Stayovers exceed occupied rooms",IF(OR(M24&lt;0,N24&lt;0,O24&lt;0,AA24&lt;0),"Negative amount entered",IF(OR(Q24&gt;1,Q24&lt;0),"Check occupancy","OK"))))))),"Check Data"))</f>
        <v/>
      </c>
      <c r="AJ24" s="28" t="n"/>
    </row>
    <row r="25">
      <c r="A25" s="46" t="n"/>
      <c r="B25" s="27">
        <f>IF(A25="","",IFERROR(IF(MOD(A25,7)=0,"Sunday",IF(MOD(A25,7)=1,"Monday",IF(MOD(A25,7)=2,"Tuesday",IF(MOD(A25,7)=3,"Wednesday",IF(MOD(A25,7)=4,"Thursday",IF(MOD(A25,7)=5,"Friday","Saturday")))))),""))</f>
        <v/>
      </c>
      <c r="C25" s="28" t="n"/>
      <c r="D25" s="28" t="n"/>
      <c r="E25" s="27">
        <f>IF(A25="","",IFERROR(C25-D25,0))</f>
        <v/>
      </c>
      <c r="F25" s="28" t="n"/>
      <c r="G25" s="28" t="n"/>
      <c r="H25" s="28" t="n"/>
      <c r="I25" s="28" t="n"/>
      <c r="J25" s="28" t="n"/>
      <c r="K25" s="28" t="n"/>
      <c r="L25" s="28" t="n"/>
      <c r="M25" s="47" t="n"/>
      <c r="N25" s="47" t="n"/>
      <c r="O25" s="47" t="n"/>
      <c r="P25" s="48">
        <f>IF(A25="","",IFERROR(SUM(M25:O25),0))</f>
        <v/>
      </c>
      <c r="Q25" s="49">
        <f>IF(A25="","",IFERROR(F25/E25,0))</f>
        <v/>
      </c>
      <c r="R25" s="48">
        <f>IF(A25="","",IFERROR(M25/F25,0))</f>
        <v/>
      </c>
      <c r="S25" s="48">
        <f>IF(A25="","",IFERROR(M25/E25,0))</f>
        <v/>
      </c>
      <c r="T25" s="28" t="n"/>
      <c r="U25" s="50" t="n"/>
      <c r="V25" s="50" t="n"/>
      <c r="W25" s="50" t="n"/>
      <c r="X25" s="50" t="n"/>
      <c r="Y25" s="50" t="n"/>
      <c r="Z25" s="51">
        <f>IF(A25="","",IFERROR(SUM(U25:Y25),0))</f>
        <v/>
      </c>
      <c r="AA25" s="47" t="n"/>
      <c r="AB25" s="49">
        <f>IF(A25="","",IFERROR(AA25/P25,0))</f>
        <v/>
      </c>
      <c r="AC25" s="28" t="n"/>
      <c r="AD25" s="47" t="n"/>
      <c r="AE25" s="50" t="n"/>
      <c r="AF25" s="51">
        <f>IF(A25="","",IFERROR(T25/U25,0))</f>
        <v/>
      </c>
      <c r="AG25" s="28" t="n"/>
      <c r="AH25" s="28" t="n"/>
      <c r="AI25" s="27">
        <f>IF(A25="","",IFERROR(IF(C25&lt;&gt;'Dashboard'!$K$3,"Check room count",IF(D25&gt;C25,"Out-of-order rooms exceed inventory",IF(F25&gt;E25,"Occupied rooms exceed sellable rooms",IF(G25&gt;F25,"Complimentary rooms exceed occupied rooms",IF(J25&gt;F25,"Stayovers exceed occupied rooms",IF(OR(M25&lt;0,N25&lt;0,O25&lt;0,AA25&lt;0),"Negative amount entered",IF(OR(Q25&gt;1,Q25&lt;0),"Check occupancy","OK"))))))),"Check Data"))</f>
        <v/>
      </c>
      <c r="AJ25" s="28" t="n"/>
    </row>
    <row r="26">
      <c r="A26" s="46" t="n"/>
      <c r="B26" s="27">
        <f>IF(A26="","",IFERROR(IF(MOD(A26,7)=0,"Sunday",IF(MOD(A26,7)=1,"Monday",IF(MOD(A26,7)=2,"Tuesday",IF(MOD(A26,7)=3,"Wednesday",IF(MOD(A26,7)=4,"Thursday",IF(MOD(A26,7)=5,"Friday","Saturday")))))),""))</f>
        <v/>
      </c>
      <c r="C26" s="28" t="n"/>
      <c r="D26" s="28" t="n"/>
      <c r="E26" s="27">
        <f>IF(A26="","",IFERROR(C26-D26,0))</f>
        <v/>
      </c>
      <c r="F26" s="28" t="n"/>
      <c r="G26" s="28" t="n"/>
      <c r="H26" s="28" t="n"/>
      <c r="I26" s="28" t="n"/>
      <c r="J26" s="28" t="n"/>
      <c r="K26" s="28" t="n"/>
      <c r="L26" s="28" t="n"/>
      <c r="M26" s="47" t="n"/>
      <c r="N26" s="47" t="n"/>
      <c r="O26" s="47" t="n"/>
      <c r="P26" s="48">
        <f>IF(A26="","",IFERROR(SUM(M26:O26),0))</f>
        <v/>
      </c>
      <c r="Q26" s="49">
        <f>IF(A26="","",IFERROR(F26/E26,0))</f>
        <v/>
      </c>
      <c r="R26" s="48">
        <f>IF(A26="","",IFERROR(M26/F26,0))</f>
        <v/>
      </c>
      <c r="S26" s="48">
        <f>IF(A26="","",IFERROR(M26/E26,0))</f>
        <v/>
      </c>
      <c r="T26" s="28" t="n"/>
      <c r="U26" s="50" t="n"/>
      <c r="V26" s="50" t="n"/>
      <c r="W26" s="50" t="n"/>
      <c r="X26" s="50" t="n"/>
      <c r="Y26" s="50" t="n"/>
      <c r="Z26" s="51">
        <f>IF(A26="","",IFERROR(SUM(U26:Y26),0))</f>
        <v/>
      </c>
      <c r="AA26" s="47" t="n"/>
      <c r="AB26" s="49">
        <f>IF(A26="","",IFERROR(AA26/P26,0))</f>
        <v/>
      </c>
      <c r="AC26" s="28" t="n"/>
      <c r="AD26" s="47" t="n"/>
      <c r="AE26" s="50" t="n"/>
      <c r="AF26" s="51">
        <f>IF(A26="","",IFERROR(T26/U26,0))</f>
        <v/>
      </c>
      <c r="AG26" s="28" t="n"/>
      <c r="AH26" s="28" t="n"/>
      <c r="AI26" s="27">
        <f>IF(A26="","",IFERROR(IF(C26&lt;&gt;'Dashboard'!$K$3,"Check room count",IF(D26&gt;C26,"Out-of-order rooms exceed inventory",IF(F26&gt;E26,"Occupied rooms exceed sellable rooms",IF(G26&gt;F26,"Complimentary rooms exceed occupied rooms",IF(J26&gt;F26,"Stayovers exceed occupied rooms",IF(OR(M26&lt;0,N26&lt;0,O26&lt;0,AA26&lt;0),"Negative amount entered",IF(OR(Q26&gt;1,Q26&lt;0),"Check occupancy","OK"))))))),"Check Data"))</f>
        <v/>
      </c>
      <c r="AJ26" s="28" t="n"/>
    </row>
    <row r="27">
      <c r="A27" s="46" t="n"/>
      <c r="B27" s="27">
        <f>IF(A27="","",IFERROR(IF(MOD(A27,7)=0,"Sunday",IF(MOD(A27,7)=1,"Monday",IF(MOD(A27,7)=2,"Tuesday",IF(MOD(A27,7)=3,"Wednesday",IF(MOD(A27,7)=4,"Thursday",IF(MOD(A27,7)=5,"Friday","Saturday")))))),""))</f>
        <v/>
      </c>
      <c r="C27" s="28" t="n"/>
      <c r="D27" s="28" t="n"/>
      <c r="E27" s="27">
        <f>IF(A27="","",IFERROR(C27-D27,0))</f>
        <v/>
      </c>
      <c r="F27" s="28" t="n"/>
      <c r="G27" s="28" t="n"/>
      <c r="H27" s="28" t="n"/>
      <c r="I27" s="28" t="n"/>
      <c r="J27" s="28" t="n"/>
      <c r="K27" s="28" t="n"/>
      <c r="L27" s="28" t="n"/>
      <c r="M27" s="47" t="n"/>
      <c r="N27" s="47" t="n"/>
      <c r="O27" s="47" t="n"/>
      <c r="P27" s="48">
        <f>IF(A27="","",IFERROR(SUM(M27:O27),0))</f>
        <v/>
      </c>
      <c r="Q27" s="49">
        <f>IF(A27="","",IFERROR(F27/E27,0))</f>
        <v/>
      </c>
      <c r="R27" s="48">
        <f>IF(A27="","",IFERROR(M27/F27,0))</f>
        <v/>
      </c>
      <c r="S27" s="48">
        <f>IF(A27="","",IFERROR(M27/E27,0))</f>
        <v/>
      </c>
      <c r="T27" s="28" t="n"/>
      <c r="U27" s="50" t="n"/>
      <c r="V27" s="50" t="n"/>
      <c r="W27" s="50" t="n"/>
      <c r="X27" s="50" t="n"/>
      <c r="Y27" s="50" t="n"/>
      <c r="Z27" s="51">
        <f>IF(A27="","",IFERROR(SUM(U27:Y27),0))</f>
        <v/>
      </c>
      <c r="AA27" s="47" t="n"/>
      <c r="AB27" s="49">
        <f>IF(A27="","",IFERROR(AA27/P27,0))</f>
        <v/>
      </c>
      <c r="AC27" s="28" t="n"/>
      <c r="AD27" s="47" t="n"/>
      <c r="AE27" s="50" t="n"/>
      <c r="AF27" s="51">
        <f>IF(A27="","",IFERROR(T27/U27,0))</f>
        <v/>
      </c>
      <c r="AG27" s="28" t="n"/>
      <c r="AH27" s="28" t="n"/>
      <c r="AI27" s="27">
        <f>IF(A27="","",IFERROR(IF(C27&lt;&gt;'Dashboard'!$K$3,"Check room count",IF(D27&gt;C27,"Out-of-order rooms exceed inventory",IF(F27&gt;E27,"Occupied rooms exceed sellable rooms",IF(G27&gt;F27,"Complimentary rooms exceed occupied rooms",IF(J27&gt;F27,"Stayovers exceed occupied rooms",IF(OR(M27&lt;0,N27&lt;0,O27&lt;0,AA27&lt;0),"Negative amount entered",IF(OR(Q27&gt;1,Q27&lt;0),"Check occupancy","OK"))))))),"Check Data"))</f>
        <v/>
      </c>
      <c r="AJ27" s="28" t="n"/>
    </row>
    <row r="28">
      <c r="A28" s="46" t="n"/>
      <c r="B28" s="27">
        <f>IF(A28="","",IFERROR(IF(MOD(A28,7)=0,"Sunday",IF(MOD(A28,7)=1,"Monday",IF(MOD(A28,7)=2,"Tuesday",IF(MOD(A28,7)=3,"Wednesday",IF(MOD(A28,7)=4,"Thursday",IF(MOD(A28,7)=5,"Friday","Saturday")))))),""))</f>
        <v/>
      </c>
      <c r="C28" s="28" t="n"/>
      <c r="D28" s="28" t="n"/>
      <c r="E28" s="27">
        <f>IF(A28="","",IFERROR(C28-D28,0))</f>
        <v/>
      </c>
      <c r="F28" s="28" t="n"/>
      <c r="G28" s="28" t="n"/>
      <c r="H28" s="28" t="n"/>
      <c r="I28" s="28" t="n"/>
      <c r="J28" s="28" t="n"/>
      <c r="K28" s="28" t="n"/>
      <c r="L28" s="28" t="n"/>
      <c r="M28" s="47" t="n"/>
      <c r="N28" s="47" t="n"/>
      <c r="O28" s="47" t="n"/>
      <c r="P28" s="48">
        <f>IF(A28="","",IFERROR(SUM(M28:O28),0))</f>
        <v/>
      </c>
      <c r="Q28" s="49">
        <f>IF(A28="","",IFERROR(F28/E28,0))</f>
        <v/>
      </c>
      <c r="R28" s="48">
        <f>IF(A28="","",IFERROR(M28/F28,0))</f>
        <v/>
      </c>
      <c r="S28" s="48">
        <f>IF(A28="","",IFERROR(M28/E28,0))</f>
        <v/>
      </c>
      <c r="T28" s="28" t="n"/>
      <c r="U28" s="50" t="n"/>
      <c r="V28" s="50" t="n"/>
      <c r="W28" s="50" t="n"/>
      <c r="X28" s="50" t="n"/>
      <c r="Y28" s="50" t="n"/>
      <c r="Z28" s="51">
        <f>IF(A28="","",IFERROR(SUM(U28:Y28),0))</f>
        <v/>
      </c>
      <c r="AA28" s="47" t="n"/>
      <c r="AB28" s="49">
        <f>IF(A28="","",IFERROR(AA28/P28,0))</f>
        <v/>
      </c>
      <c r="AC28" s="28" t="n"/>
      <c r="AD28" s="47" t="n"/>
      <c r="AE28" s="50" t="n"/>
      <c r="AF28" s="51">
        <f>IF(A28="","",IFERROR(T28/U28,0))</f>
        <v/>
      </c>
      <c r="AG28" s="28" t="n"/>
      <c r="AH28" s="28" t="n"/>
      <c r="AI28" s="27">
        <f>IF(A28="","",IFERROR(IF(C28&lt;&gt;'Dashboard'!$K$3,"Check room count",IF(D28&gt;C28,"Out-of-order rooms exceed inventory",IF(F28&gt;E28,"Occupied rooms exceed sellable rooms",IF(G28&gt;F28,"Complimentary rooms exceed occupied rooms",IF(J28&gt;F28,"Stayovers exceed occupied rooms",IF(OR(M28&lt;0,N28&lt;0,O28&lt;0,AA28&lt;0),"Negative amount entered",IF(OR(Q28&gt;1,Q28&lt;0),"Check occupancy","OK"))))))),"Check Data"))</f>
        <v/>
      </c>
      <c r="AJ28" s="28" t="n"/>
    </row>
    <row r="29">
      <c r="A29" s="46" t="n"/>
      <c r="B29" s="27">
        <f>IF(A29="","",IFERROR(IF(MOD(A29,7)=0,"Sunday",IF(MOD(A29,7)=1,"Monday",IF(MOD(A29,7)=2,"Tuesday",IF(MOD(A29,7)=3,"Wednesday",IF(MOD(A29,7)=4,"Thursday",IF(MOD(A29,7)=5,"Friday","Saturday")))))),""))</f>
        <v/>
      </c>
      <c r="C29" s="28" t="n"/>
      <c r="D29" s="28" t="n"/>
      <c r="E29" s="27">
        <f>IF(A29="","",IFERROR(C29-D29,0))</f>
        <v/>
      </c>
      <c r="F29" s="28" t="n"/>
      <c r="G29" s="28" t="n"/>
      <c r="H29" s="28" t="n"/>
      <c r="I29" s="28" t="n"/>
      <c r="J29" s="28" t="n"/>
      <c r="K29" s="28" t="n"/>
      <c r="L29" s="28" t="n"/>
      <c r="M29" s="47" t="n"/>
      <c r="N29" s="47" t="n"/>
      <c r="O29" s="47" t="n"/>
      <c r="P29" s="48">
        <f>IF(A29="","",IFERROR(SUM(M29:O29),0))</f>
        <v/>
      </c>
      <c r="Q29" s="49">
        <f>IF(A29="","",IFERROR(F29/E29,0))</f>
        <v/>
      </c>
      <c r="R29" s="48">
        <f>IF(A29="","",IFERROR(M29/F29,0))</f>
        <v/>
      </c>
      <c r="S29" s="48">
        <f>IF(A29="","",IFERROR(M29/E29,0))</f>
        <v/>
      </c>
      <c r="T29" s="28" t="n"/>
      <c r="U29" s="50" t="n"/>
      <c r="V29" s="50" t="n"/>
      <c r="W29" s="50" t="n"/>
      <c r="X29" s="50" t="n"/>
      <c r="Y29" s="50" t="n"/>
      <c r="Z29" s="51">
        <f>IF(A29="","",IFERROR(SUM(U29:Y29),0))</f>
        <v/>
      </c>
      <c r="AA29" s="47" t="n"/>
      <c r="AB29" s="49">
        <f>IF(A29="","",IFERROR(AA29/P29,0))</f>
        <v/>
      </c>
      <c r="AC29" s="28" t="n"/>
      <c r="AD29" s="47" t="n"/>
      <c r="AE29" s="50" t="n"/>
      <c r="AF29" s="51">
        <f>IF(A29="","",IFERROR(T29/U29,0))</f>
        <v/>
      </c>
      <c r="AG29" s="28" t="n"/>
      <c r="AH29" s="28" t="n"/>
      <c r="AI29" s="27">
        <f>IF(A29="","",IFERROR(IF(C29&lt;&gt;'Dashboard'!$K$3,"Check room count",IF(D29&gt;C29,"Out-of-order rooms exceed inventory",IF(F29&gt;E29,"Occupied rooms exceed sellable rooms",IF(G29&gt;F29,"Complimentary rooms exceed occupied rooms",IF(J29&gt;F29,"Stayovers exceed occupied rooms",IF(OR(M29&lt;0,N29&lt;0,O29&lt;0,AA29&lt;0),"Negative amount entered",IF(OR(Q29&gt;1,Q29&lt;0),"Check occupancy","OK"))))))),"Check Data"))</f>
        <v/>
      </c>
      <c r="AJ29" s="28" t="n"/>
    </row>
    <row r="30">
      <c r="A30" s="46" t="n"/>
      <c r="B30" s="27">
        <f>IF(A30="","",IFERROR(IF(MOD(A30,7)=0,"Sunday",IF(MOD(A30,7)=1,"Monday",IF(MOD(A30,7)=2,"Tuesday",IF(MOD(A30,7)=3,"Wednesday",IF(MOD(A30,7)=4,"Thursday",IF(MOD(A30,7)=5,"Friday","Saturday")))))),""))</f>
        <v/>
      </c>
      <c r="C30" s="28" t="n"/>
      <c r="D30" s="28" t="n"/>
      <c r="E30" s="27">
        <f>IF(A30="","",IFERROR(C30-D30,0))</f>
        <v/>
      </c>
      <c r="F30" s="28" t="n"/>
      <c r="G30" s="28" t="n"/>
      <c r="H30" s="28" t="n"/>
      <c r="I30" s="28" t="n"/>
      <c r="J30" s="28" t="n"/>
      <c r="K30" s="28" t="n"/>
      <c r="L30" s="28" t="n"/>
      <c r="M30" s="47" t="n"/>
      <c r="N30" s="47" t="n"/>
      <c r="O30" s="47" t="n"/>
      <c r="P30" s="48">
        <f>IF(A30="","",IFERROR(SUM(M30:O30),0))</f>
        <v/>
      </c>
      <c r="Q30" s="49">
        <f>IF(A30="","",IFERROR(F30/E30,0))</f>
        <v/>
      </c>
      <c r="R30" s="48">
        <f>IF(A30="","",IFERROR(M30/F30,0))</f>
        <v/>
      </c>
      <c r="S30" s="48">
        <f>IF(A30="","",IFERROR(M30/E30,0))</f>
        <v/>
      </c>
      <c r="T30" s="28" t="n"/>
      <c r="U30" s="50" t="n"/>
      <c r="V30" s="50" t="n"/>
      <c r="W30" s="50" t="n"/>
      <c r="X30" s="50" t="n"/>
      <c r="Y30" s="50" t="n"/>
      <c r="Z30" s="51">
        <f>IF(A30="","",IFERROR(SUM(U30:Y30),0))</f>
        <v/>
      </c>
      <c r="AA30" s="47" t="n"/>
      <c r="AB30" s="49">
        <f>IF(A30="","",IFERROR(AA30/P30,0))</f>
        <v/>
      </c>
      <c r="AC30" s="28" t="n"/>
      <c r="AD30" s="47" t="n"/>
      <c r="AE30" s="50" t="n"/>
      <c r="AF30" s="51">
        <f>IF(A30="","",IFERROR(T30/U30,0))</f>
        <v/>
      </c>
      <c r="AG30" s="28" t="n"/>
      <c r="AH30" s="28" t="n"/>
      <c r="AI30" s="27">
        <f>IF(A30="","",IFERROR(IF(C30&lt;&gt;'Dashboard'!$K$3,"Check room count",IF(D30&gt;C30,"Out-of-order rooms exceed inventory",IF(F30&gt;E30,"Occupied rooms exceed sellable rooms",IF(G30&gt;F30,"Complimentary rooms exceed occupied rooms",IF(J30&gt;F30,"Stayovers exceed occupied rooms",IF(OR(M30&lt;0,N30&lt;0,O30&lt;0,AA30&lt;0),"Negative amount entered",IF(OR(Q30&gt;1,Q30&lt;0),"Check occupancy","OK"))))))),"Check Data"))</f>
        <v/>
      </c>
      <c r="AJ30" s="28" t="n"/>
    </row>
    <row r="31">
      <c r="A31" s="46" t="n"/>
      <c r="B31" s="27">
        <f>IF(A31="","",IFERROR(IF(MOD(A31,7)=0,"Sunday",IF(MOD(A31,7)=1,"Monday",IF(MOD(A31,7)=2,"Tuesday",IF(MOD(A31,7)=3,"Wednesday",IF(MOD(A31,7)=4,"Thursday",IF(MOD(A31,7)=5,"Friday","Saturday")))))),""))</f>
        <v/>
      </c>
      <c r="C31" s="28" t="n"/>
      <c r="D31" s="28" t="n"/>
      <c r="E31" s="27">
        <f>IF(A31="","",IFERROR(C31-D31,0))</f>
        <v/>
      </c>
      <c r="F31" s="28" t="n"/>
      <c r="G31" s="28" t="n"/>
      <c r="H31" s="28" t="n"/>
      <c r="I31" s="28" t="n"/>
      <c r="J31" s="28" t="n"/>
      <c r="K31" s="28" t="n"/>
      <c r="L31" s="28" t="n"/>
      <c r="M31" s="47" t="n"/>
      <c r="N31" s="47" t="n"/>
      <c r="O31" s="47" t="n"/>
      <c r="P31" s="48">
        <f>IF(A31="","",IFERROR(SUM(M31:O31),0))</f>
        <v/>
      </c>
      <c r="Q31" s="49">
        <f>IF(A31="","",IFERROR(F31/E31,0))</f>
        <v/>
      </c>
      <c r="R31" s="48">
        <f>IF(A31="","",IFERROR(M31/F31,0))</f>
        <v/>
      </c>
      <c r="S31" s="48">
        <f>IF(A31="","",IFERROR(M31/E31,0))</f>
        <v/>
      </c>
      <c r="T31" s="28" t="n"/>
      <c r="U31" s="50" t="n"/>
      <c r="V31" s="50" t="n"/>
      <c r="W31" s="50" t="n"/>
      <c r="X31" s="50" t="n"/>
      <c r="Y31" s="50" t="n"/>
      <c r="Z31" s="51">
        <f>IF(A31="","",IFERROR(SUM(U31:Y31),0))</f>
        <v/>
      </c>
      <c r="AA31" s="47" t="n"/>
      <c r="AB31" s="49">
        <f>IF(A31="","",IFERROR(AA31/P31,0))</f>
        <v/>
      </c>
      <c r="AC31" s="28" t="n"/>
      <c r="AD31" s="47" t="n"/>
      <c r="AE31" s="50" t="n"/>
      <c r="AF31" s="51">
        <f>IF(A31="","",IFERROR(T31/U31,0))</f>
        <v/>
      </c>
      <c r="AG31" s="28" t="n"/>
      <c r="AH31" s="28" t="n"/>
      <c r="AI31" s="27">
        <f>IF(A31="","",IFERROR(IF(C31&lt;&gt;'Dashboard'!$K$3,"Check room count",IF(D31&gt;C31,"Out-of-order rooms exceed inventory",IF(F31&gt;E31,"Occupied rooms exceed sellable rooms",IF(G31&gt;F31,"Complimentary rooms exceed occupied rooms",IF(J31&gt;F31,"Stayovers exceed occupied rooms",IF(OR(M31&lt;0,N31&lt;0,O31&lt;0,AA31&lt;0),"Negative amount entered",IF(OR(Q31&gt;1,Q31&lt;0),"Check occupancy","OK"))))))),"Check Data"))</f>
        <v/>
      </c>
      <c r="AJ31" s="28" t="n"/>
    </row>
    <row r="32">
      <c r="A32" s="46" t="n"/>
      <c r="B32" s="27">
        <f>IF(A32="","",IFERROR(IF(MOD(A32,7)=0,"Sunday",IF(MOD(A32,7)=1,"Monday",IF(MOD(A32,7)=2,"Tuesday",IF(MOD(A32,7)=3,"Wednesday",IF(MOD(A32,7)=4,"Thursday",IF(MOD(A32,7)=5,"Friday","Saturday")))))),""))</f>
        <v/>
      </c>
      <c r="C32" s="28" t="n"/>
      <c r="D32" s="28" t="n"/>
      <c r="E32" s="27">
        <f>IF(A32="","",IFERROR(C32-D32,0))</f>
        <v/>
      </c>
      <c r="F32" s="28" t="n"/>
      <c r="G32" s="28" t="n"/>
      <c r="H32" s="28" t="n"/>
      <c r="I32" s="28" t="n"/>
      <c r="J32" s="28" t="n"/>
      <c r="K32" s="28" t="n"/>
      <c r="L32" s="28" t="n"/>
      <c r="M32" s="47" t="n"/>
      <c r="N32" s="47" t="n"/>
      <c r="O32" s="47" t="n"/>
      <c r="P32" s="48">
        <f>IF(A32="","",IFERROR(SUM(M32:O32),0))</f>
        <v/>
      </c>
      <c r="Q32" s="49">
        <f>IF(A32="","",IFERROR(F32/E32,0))</f>
        <v/>
      </c>
      <c r="R32" s="48">
        <f>IF(A32="","",IFERROR(M32/F32,0))</f>
        <v/>
      </c>
      <c r="S32" s="48">
        <f>IF(A32="","",IFERROR(M32/E32,0))</f>
        <v/>
      </c>
      <c r="T32" s="28" t="n"/>
      <c r="U32" s="50" t="n"/>
      <c r="V32" s="50" t="n"/>
      <c r="W32" s="50" t="n"/>
      <c r="X32" s="50" t="n"/>
      <c r="Y32" s="50" t="n"/>
      <c r="Z32" s="51">
        <f>IF(A32="","",IFERROR(SUM(U32:Y32),0))</f>
        <v/>
      </c>
      <c r="AA32" s="47" t="n"/>
      <c r="AB32" s="49">
        <f>IF(A32="","",IFERROR(AA32/P32,0))</f>
        <v/>
      </c>
      <c r="AC32" s="28" t="n"/>
      <c r="AD32" s="47" t="n"/>
      <c r="AE32" s="50" t="n"/>
      <c r="AF32" s="51">
        <f>IF(A32="","",IFERROR(T32/U32,0))</f>
        <v/>
      </c>
      <c r="AG32" s="28" t="n"/>
      <c r="AH32" s="28" t="n"/>
      <c r="AI32" s="27">
        <f>IF(A32="","",IFERROR(IF(C32&lt;&gt;'Dashboard'!$K$3,"Check room count",IF(D32&gt;C32,"Out-of-order rooms exceed inventory",IF(F32&gt;E32,"Occupied rooms exceed sellable rooms",IF(G32&gt;F32,"Complimentary rooms exceed occupied rooms",IF(J32&gt;F32,"Stayovers exceed occupied rooms",IF(OR(M32&lt;0,N32&lt;0,O32&lt;0,AA32&lt;0),"Negative amount entered",IF(OR(Q32&gt;1,Q32&lt;0),"Check occupancy","OK"))))))),"Check Data"))</f>
        <v/>
      </c>
      <c r="AJ32" s="28" t="n"/>
    </row>
    <row r="33">
      <c r="A33" s="46" t="n"/>
      <c r="B33" s="27">
        <f>IF(A33="","",IFERROR(IF(MOD(A33,7)=0,"Sunday",IF(MOD(A33,7)=1,"Monday",IF(MOD(A33,7)=2,"Tuesday",IF(MOD(A33,7)=3,"Wednesday",IF(MOD(A33,7)=4,"Thursday",IF(MOD(A33,7)=5,"Friday","Saturday")))))),""))</f>
        <v/>
      </c>
      <c r="C33" s="28" t="n"/>
      <c r="D33" s="28" t="n"/>
      <c r="E33" s="27">
        <f>IF(A33="","",IFERROR(C33-D33,0))</f>
        <v/>
      </c>
      <c r="F33" s="28" t="n"/>
      <c r="G33" s="28" t="n"/>
      <c r="H33" s="28" t="n"/>
      <c r="I33" s="28" t="n"/>
      <c r="J33" s="28" t="n"/>
      <c r="K33" s="28" t="n"/>
      <c r="L33" s="28" t="n"/>
      <c r="M33" s="47" t="n"/>
      <c r="N33" s="47" t="n"/>
      <c r="O33" s="47" t="n"/>
      <c r="P33" s="48">
        <f>IF(A33="","",IFERROR(SUM(M33:O33),0))</f>
        <v/>
      </c>
      <c r="Q33" s="49">
        <f>IF(A33="","",IFERROR(F33/E33,0))</f>
        <v/>
      </c>
      <c r="R33" s="48">
        <f>IF(A33="","",IFERROR(M33/F33,0))</f>
        <v/>
      </c>
      <c r="S33" s="48">
        <f>IF(A33="","",IFERROR(M33/E33,0))</f>
        <v/>
      </c>
      <c r="T33" s="28" t="n"/>
      <c r="U33" s="50" t="n"/>
      <c r="V33" s="50" t="n"/>
      <c r="W33" s="50" t="n"/>
      <c r="X33" s="50" t="n"/>
      <c r="Y33" s="50" t="n"/>
      <c r="Z33" s="51">
        <f>IF(A33="","",IFERROR(SUM(U33:Y33),0))</f>
        <v/>
      </c>
      <c r="AA33" s="47" t="n"/>
      <c r="AB33" s="49">
        <f>IF(A33="","",IFERROR(AA33/P33,0))</f>
        <v/>
      </c>
      <c r="AC33" s="28" t="n"/>
      <c r="AD33" s="47" t="n"/>
      <c r="AE33" s="50" t="n"/>
      <c r="AF33" s="51">
        <f>IF(A33="","",IFERROR(T33/U33,0))</f>
        <v/>
      </c>
      <c r="AG33" s="28" t="n"/>
      <c r="AH33" s="28" t="n"/>
      <c r="AI33" s="27">
        <f>IF(A33="","",IFERROR(IF(C33&lt;&gt;'Dashboard'!$K$3,"Check room count",IF(D33&gt;C33,"Out-of-order rooms exceed inventory",IF(F33&gt;E33,"Occupied rooms exceed sellable rooms",IF(G33&gt;F33,"Complimentary rooms exceed occupied rooms",IF(J33&gt;F33,"Stayovers exceed occupied rooms",IF(OR(M33&lt;0,N33&lt;0,O33&lt;0,AA33&lt;0),"Negative amount entered",IF(OR(Q33&gt;1,Q33&lt;0),"Check occupancy","OK"))))))),"Check Data"))</f>
        <v/>
      </c>
      <c r="AJ33" s="28" t="n"/>
    </row>
    <row r="34">
      <c r="A34" s="46" t="n"/>
      <c r="B34" s="27">
        <f>IF(A34="","",IFERROR(IF(MOD(A34,7)=0,"Sunday",IF(MOD(A34,7)=1,"Monday",IF(MOD(A34,7)=2,"Tuesday",IF(MOD(A34,7)=3,"Wednesday",IF(MOD(A34,7)=4,"Thursday",IF(MOD(A34,7)=5,"Friday","Saturday")))))),""))</f>
        <v/>
      </c>
      <c r="C34" s="28" t="n"/>
      <c r="D34" s="28" t="n"/>
      <c r="E34" s="27">
        <f>IF(A34="","",IFERROR(C34-D34,0))</f>
        <v/>
      </c>
      <c r="F34" s="28" t="n"/>
      <c r="G34" s="28" t="n"/>
      <c r="H34" s="28" t="n"/>
      <c r="I34" s="28" t="n"/>
      <c r="J34" s="28" t="n"/>
      <c r="K34" s="28" t="n"/>
      <c r="L34" s="28" t="n"/>
      <c r="M34" s="47" t="n"/>
      <c r="N34" s="47" t="n"/>
      <c r="O34" s="47" t="n"/>
      <c r="P34" s="48">
        <f>IF(A34="","",IFERROR(SUM(M34:O34),0))</f>
        <v/>
      </c>
      <c r="Q34" s="49">
        <f>IF(A34="","",IFERROR(F34/E34,0))</f>
        <v/>
      </c>
      <c r="R34" s="48">
        <f>IF(A34="","",IFERROR(M34/F34,0))</f>
        <v/>
      </c>
      <c r="S34" s="48">
        <f>IF(A34="","",IFERROR(M34/E34,0))</f>
        <v/>
      </c>
      <c r="T34" s="28" t="n"/>
      <c r="U34" s="50" t="n"/>
      <c r="V34" s="50" t="n"/>
      <c r="W34" s="50" t="n"/>
      <c r="X34" s="50" t="n"/>
      <c r="Y34" s="50" t="n"/>
      <c r="Z34" s="51">
        <f>IF(A34="","",IFERROR(SUM(U34:Y34),0))</f>
        <v/>
      </c>
      <c r="AA34" s="47" t="n"/>
      <c r="AB34" s="49">
        <f>IF(A34="","",IFERROR(AA34/P34,0))</f>
        <v/>
      </c>
      <c r="AC34" s="28" t="n"/>
      <c r="AD34" s="47" t="n"/>
      <c r="AE34" s="50" t="n"/>
      <c r="AF34" s="51">
        <f>IF(A34="","",IFERROR(T34/U34,0))</f>
        <v/>
      </c>
      <c r="AG34" s="28" t="n"/>
      <c r="AH34" s="28" t="n"/>
      <c r="AI34" s="27">
        <f>IF(A34="","",IFERROR(IF(C34&lt;&gt;'Dashboard'!$K$3,"Check room count",IF(D34&gt;C34,"Out-of-order rooms exceed inventory",IF(F34&gt;E34,"Occupied rooms exceed sellable rooms",IF(G34&gt;F34,"Complimentary rooms exceed occupied rooms",IF(J34&gt;F34,"Stayovers exceed occupied rooms",IF(OR(M34&lt;0,N34&lt;0,O34&lt;0,AA34&lt;0),"Negative amount entered",IF(OR(Q34&gt;1,Q34&lt;0),"Check occupancy","OK"))))))),"Check Data"))</f>
        <v/>
      </c>
      <c r="AJ34" s="28" t="n"/>
    </row>
    <row r="35">
      <c r="A35" s="46" t="n"/>
      <c r="B35" s="27">
        <f>IF(A35="","",IFERROR(IF(MOD(A35,7)=0,"Sunday",IF(MOD(A35,7)=1,"Monday",IF(MOD(A35,7)=2,"Tuesday",IF(MOD(A35,7)=3,"Wednesday",IF(MOD(A35,7)=4,"Thursday",IF(MOD(A35,7)=5,"Friday","Saturday")))))),""))</f>
        <v/>
      </c>
      <c r="C35" s="28" t="n"/>
      <c r="D35" s="28" t="n"/>
      <c r="E35" s="27">
        <f>IF(A35="","",IFERROR(C35-D35,0))</f>
        <v/>
      </c>
      <c r="F35" s="28" t="n"/>
      <c r="G35" s="28" t="n"/>
      <c r="H35" s="28" t="n"/>
      <c r="I35" s="28" t="n"/>
      <c r="J35" s="28" t="n"/>
      <c r="K35" s="28" t="n"/>
      <c r="L35" s="28" t="n"/>
      <c r="M35" s="47" t="n"/>
      <c r="N35" s="47" t="n"/>
      <c r="O35" s="47" t="n"/>
      <c r="P35" s="48">
        <f>IF(A35="","",IFERROR(SUM(M35:O35),0))</f>
        <v/>
      </c>
      <c r="Q35" s="49">
        <f>IF(A35="","",IFERROR(F35/E35,0))</f>
        <v/>
      </c>
      <c r="R35" s="48">
        <f>IF(A35="","",IFERROR(M35/F35,0))</f>
        <v/>
      </c>
      <c r="S35" s="48">
        <f>IF(A35="","",IFERROR(M35/E35,0))</f>
        <v/>
      </c>
      <c r="T35" s="28" t="n"/>
      <c r="U35" s="50" t="n"/>
      <c r="V35" s="50" t="n"/>
      <c r="W35" s="50" t="n"/>
      <c r="X35" s="50" t="n"/>
      <c r="Y35" s="50" t="n"/>
      <c r="Z35" s="51">
        <f>IF(A35="","",IFERROR(SUM(U35:Y35),0))</f>
        <v/>
      </c>
      <c r="AA35" s="47" t="n"/>
      <c r="AB35" s="49">
        <f>IF(A35="","",IFERROR(AA35/P35,0))</f>
        <v/>
      </c>
      <c r="AC35" s="28" t="n"/>
      <c r="AD35" s="47" t="n"/>
      <c r="AE35" s="50" t="n"/>
      <c r="AF35" s="51">
        <f>IF(A35="","",IFERROR(T35/U35,0))</f>
        <v/>
      </c>
      <c r="AG35" s="28" t="n"/>
      <c r="AH35" s="28" t="n"/>
      <c r="AI35" s="27">
        <f>IF(A35="","",IFERROR(IF(C35&lt;&gt;'Dashboard'!$K$3,"Check room count",IF(D35&gt;C35,"Out-of-order rooms exceed inventory",IF(F35&gt;E35,"Occupied rooms exceed sellable rooms",IF(G35&gt;F35,"Complimentary rooms exceed occupied rooms",IF(J35&gt;F35,"Stayovers exceed occupied rooms",IF(OR(M35&lt;0,N35&lt;0,O35&lt;0,AA35&lt;0),"Negative amount entered",IF(OR(Q35&gt;1,Q35&lt;0),"Check occupancy","OK"))))))),"Check Data"))</f>
        <v/>
      </c>
      <c r="AJ35" s="28" t="n"/>
    </row>
    <row r="36">
      <c r="A36" s="46" t="n"/>
      <c r="B36" s="27">
        <f>IF(A36="","",IFERROR(IF(MOD(A36,7)=0,"Sunday",IF(MOD(A36,7)=1,"Monday",IF(MOD(A36,7)=2,"Tuesday",IF(MOD(A36,7)=3,"Wednesday",IF(MOD(A36,7)=4,"Thursday",IF(MOD(A36,7)=5,"Friday","Saturday")))))),""))</f>
        <v/>
      </c>
      <c r="C36" s="28" t="n"/>
      <c r="D36" s="28" t="n"/>
      <c r="E36" s="27">
        <f>IF(A36="","",IFERROR(C36-D36,0))</f>
        <v/>
      </c>
      <c r="F36" s="28" t="n"/>
      <c r="G36" s="28" t="n"/>
      <c r="H36" s="28" t="n"/>
      <c r="I36" s="28" t="n"/>
      <c r="J36" s="28" t="n"/>
      <c r="K36" s="28" t="n"/>
      <c r="L36" s="28" t="n"/>
      <c r="M36" s="47" t="n"/>
      <c r="N36" s="47" t="n"/>
      <c r="O36" s="47" t="n"/>
      <c r="P36" s="48">
        <f>IF(A36="","",IFERROR(SUM(M36:O36),0))</f>
        <v/>
      </c>
      <c r="Q36" s="49">
        <f>IF(A36="","",IFERROR(F36/E36,0))</f>
        <v/>
      </c>
      <c r="R36" s="48">
        <f>IF(A36="","",IFERROR(M36/F36,0))</f>
        <v/>
      </c>
      <c r="S36" s="48">
        <f>IF(A36="","",IFERROR(M36/E36,0))</f>
        <v/>
      </c>
      <c r="T36" s="28" t="n"/>
      <c r="U36" s="50" t="n"/>
      <c r="V36" s="50" t="n"/>
      <c r="W36" s="50" t="n"/>
      <c r="X36" s="50" t="n"/>
      <c r="Y36" s="50" t="n"/>
      <c r="Z36" s="51">
        <f>IF(A36="","",IFERROR(SUM(U36:Y36),0))</f>
        <v/>
      </c>
      <c r="AA36" s="47" t="n"/>
      <c r="AB36" s="49">
        <f>IF(A36="","",IFERROR(AA36/P36,0))</f>
        <v/>
      </c>
      <c r="AC36" s="28" t="n"/>
      <c r="AD36" s="47" t="n"/>
      <c r="AE36" s="50" t="n"/>
      <c r="AF36" s="51">
        <f>IF(A36="","",IFERROR(T36/U36,0))</f>
        <v/>
      </c>
      <c r="AG36" s="28" t="n"/>
      <c r="AH36" s="28" t="n"/>
      <c r="AI36" s="27">
        <f>IF(A36="","",IFERROR(IF(C36&lt;&gt;'Dashboard'!$K$3,"Check room count",IF(D36&gt;C36,"Out-of-order rooms exceed inventory",IF(F36&gt;E36,"Occupied rooms exceed sellable rooms",IF(G36&gt;F36,"Complimentary rooms exceed occupied rooms",IF(J36&gt;F36,"Stayovers exceed occupied rooms",IF(OR(M36&lt;0,N36&lt;0,O36&lt;0,AA36&lt;0),"Negative amount entered",IF(OR(Q36&gt;1,Q36&lt;0),"Check occupancy","OK"))))))),"Check Data"))</f>
        <v/>
      </c>
      <c r="AJ36" s="28" t="n"/>
    </row>
    <row r="37">
      <c r="A37" s="46" t="n"/>
      <c r="B37" s="27">
        <f>IF(A37="","",IFERROR(IF(MOD(A37,7)=0,"Sunday",IF(MOD(A37,7)=1,"Monday",IF(MOD(A37,7)=2,"Tuesday",IF(MOD(A37,7)=3,"Wednesday",IF(MOD(A37,7)=4,"Thursday",IF(MOD(A37,7)=5,"Friday","Saturday")))))),""))</f>
        <v/>
      </c>
      <c r="C37" s="28" t="n"/>
      <c r="D37" s="28" t="n"/>
      <c r="E37" s="27">
        <f>IF(A37="","",IFERROR(C37-D37,0))</f>
        <v/>
      </c>
      <c r="F37" s="28" t="n"/>
      <c r="G37" s="28" t="n"/>
      <c r="H37" s="28" t="n"/>
      <c r="I37" s="28" t="n"/>
      <c r="J37" s="28" t="n"/>
      <c r="K37" s="28" t="n"/>
      <c r="L37" s="28" t="n"/>
      <c r="M37" s="47" t="n"/>
      <c r="N37" s="47" t="n"/>
      <c r="O37" s="47" t="n"/>
      <c r="P37" s="48">
        <f>IF(A37="","",IFERROR(SUM(M37:O37),0))</f>
        <v/>
      </c>
      <c r="Q37" s="49">
        <f>IF(A37="","",IFERROR(F37/E37,0))</f>
        <v/>
      </c>
      <c r="R37" s="48">
        <f>IF(A37="","",IFERROR(M37/F37,0))</f>
        <v/>
      </c>
      <c r="S37" s="48">
        <f>IF(A37="","",IFERROR(M37/E37,0))</f>
        <v/>
      </c>
      <c r="T37" s="28" t="n"/>
      <c r="U37" s="50" t="n"/>
      <c r="V37" s="50" t="n"/>
      <c r="W37" s="50" t="n"/>
      <c r="X37" s="50" t="n"/>
      <c r="Y37" s="50" t="n"/>
      <c r="Z37" s="51">
        <f>IF(A37="","",IFERROR(SUM(U37:Y37),0))</f>
        <v/>
      </c>
      <c r="AA37" s="47" t="n"/>
      <c r="AB37" s="49">
        <f>IF(A37="","",IFERROR(AA37/P37,0))</f>
        <v/>
      </c>
      <c r="AC37" s="28" t="n"/>
      <c r="AD37" s="47" t="n"/>
      <c r="AE37" s="50" t="n"/>
      <c r="AF37" s="51">
        <f>IF(A37="","",IFERROR(T37/U37,0))</f>
        <v/>
      </c>
      <c r="AG37" s="28" t="n"/>
      <c r="AH37" s="28" t="n"/>
      <c r="AI37" s="27">
        <f>IF(A37="","",IFERROR(IF(C37&lt;&gt;'Dashboard'!$K$3,"Check room count",IF(D37&gt;C37,"Out-of-order rooms exceed inventory",IF(F37&gt;E37,"Occupied rooms exceed sellable rooms",IF(G37&gt;F37,"Complimentary rooms exceed occupied rooms",IF(J37&gt;F37,"Stayovers exceed occupied rooms",IF(OR(M37&lt;0,N37&lt;0,O37&lt;0,AA37&lt;0),"Negative amount entered",IF(OR(Q37&gt;1,Q37&lt;0),"Check occupancy","OK"))))))),"Check Data"))</f>
        <v/>
      </c>
      <c r="AJ37" s="28" t="n"/>
    </row>
    <row r="38">
      <c r="A38" s="46" t="n"/>
      <c r="B38" s="27">
        <f>IF(A38="","",IFERROR(IF(MOD(A38,7)=0,"Sunday",IF(MOD(A38,7)=1,"Monday",IF(MOD(A38,7)=2,"Tuesday",IF(MOD(A38,7)=3,"Wednesday",IF(MOD(A38,7)=4,"Thursday",IF(MOD(A38,7)=5,"Friday","Saturday")))))),""))</f>
        <v/>
      </c>
      <c r="C38" s="28" t="n"/>
      <c r="D38" s="28" t="n"/>
      <c r="E38" s="27">
        <f>IF(A38="","",IFERROR(C38-D38,0))</f>
        <v/>
      </c>
      <c r="F38" s="28" t="n"/>
      <c r="G38" s="28" t="n"/>
      <c r="H38" s="28" t="n"/>
      <c r="I38" s="28" t="n"/>
      <c r="J38" s="28" t="n"/>
      <c r="K38" s="28" t="n"/>
      <c r="L38" s="28" t="n"/>
      <c r="M38" s="47" t="n"/>
      <c r="N38" s="47" t="n"/>
      <c r="O38" s="47" t="n"/>
      <c r="P38" s="48">
        <f>IF(A38="","",IFERROR(SUM(M38:O38),0))</f>
        <v/>
      </c>
      <c r="Q38" s="49">
        <f>IF(A38="","",IFERROR(F38/E38,0))</f>
        <v/>
      </c>
      <c r="R38" s="48">
        <f>IF(A38="","",IFERROR(M38/F38,0))</f>
        <v/>
      </c>
      <c r="S38" s="48">
        <f>IF(A38="","",IFERROR(M38/E38,0))</f>
        <v/>
      </c>
      <c r="T38" s="28" t="n"/>
      <c r="U38" s="50" t="n"/>
      <c r="V38" s="50" t="n"/>
      <c r="W38" s="50" t="n"/>
      <c r="X38" s="50" t="n"/>
      <c r="Y38" s="50" t="n"/>
      <c r="Z38" s="51">
        <f>IF(A38="","",IFERROR(SUM(U38:Y38),0))</f>
        <v/>
      </c>
      <c r="AA38" s="47" t="n"/>
      <c r="AB38" s="49">
        <f>IF(A38="","",IFERROR(AA38/P38,0))</f>
        <v/>
      </c>
      <c r="AC38" s="28" t="n"/>
      <c r="AD38" s="47" t="n"/>
      <c r="AE38" s="50" t="n"/>
      <c r="AF38" s="51">
        <f>IF(A38="","",IFERROR(T38/U38,0))</f>
        <v/>
      </c>
      <c r="AG38" s="28" t="n"/>
      <c r="AH38" s="28" t="n"/>
      <c r="AI38" s="27">
        <f>IF(A38="","",IFERROR(IF(C38&lt;&gt;'Dashboard'!$K$3,"Check room count",IF(D38&gt;C38,"Out-of-order rooms exceed inventory",IF(F38&gt;E38,"Occupied rooms exceed sellable rooms",IF(G38&gt;F38,"Complimentary rooms exceed occupied rooms",IF(J38&gt;F38,"Stayovers exceed occupied rooms",IF(OR(M38&lt;0,N38&lt;0,O38&lt;0,AA38&lt;0),"Negative amount entered",IF(OR(Q38&gt;1,Q38&lt;0),"Check occupancy","OK"))))))),"Check Data"))</f>
        <v/>
      </c>
      <c r="AJ38" s="28" t="n"/>
    </row>
    <row r="39">
      <c r="A39" s="46" t="n"/>
      <c r="B39" s="27">
        <f>IF(A39="","",IFERROR(IF(MOD(A39,7)=0,"Sunday",IF(MOD(A39,7)=1,"Monday",IF(MOD(A39,7)=2,"Tuesday",IF(MOD(A39,7)=3,"Wednesday",IF(MOD(A39,7)=4,"Thursday",IF(MOD(A39,7)=5,"Friday","Saturday")))))),""))</f>
        <v/>
      </c>
      <c r="C39" s="28" t="n"/>
      <c r="D39" s="28" t="n"/>
      <c r="E39" s="27">
        <f>IF(A39="","",IFERROR(C39-D39,0))</f>
        <v/>
      </c>
      <c r="F39" s="28" t="n"/>
      <c r="G39" s="28" t="n"/>
      <c r="H39" s="28" t="n"/>
      <c r="I39" s="28" t="n"/>
      <c r="J39" s="28" t="n"/>
      <c r="K39" s="28" t="n"/>
      <c r="L39" s="28" t="n"/>
      <c r="M39" s="47" t="n"/>
      <c r="N39" s="47" t="n"/>
      <c r="O39" s="47" t="n"/>
      <c r="P39" s="48">
        <f>IF(A39="","",IFERROR(SUM(M39:O39),0))</f>
        <v/>
      </c>
      <c r="Q39" s="49">
        <f>IF(A39="","",IFERROR(F39/E39,0))</f>
        <v/>
      </c>
      <c r="R39" s="48">
        <f>IF(A39="","",IFERROR(M39/F39,0))</f>
        <v/>
      </c>
      <c r="S39" s="48">
        <f>IF(A39="","",IFERROR(M39/E39,0))</f>
        <v/>
      </c>
      <c r="T39" s="28" t="n"/>
      <c r="U39" s="50" t="n"/>
      <c r="V39" s="50" t="n"/>
      <c r="W39" s="50" t="n"/>
      <c r="X39" s="50" t="n"/>
      <c r="Y39" s="50" t="n"/>
      <c r="Z39" s="51">
        <f>IF(A39="","",IFERROR(SUM(U39:Y39),0))</f>
        <v/>
      </c>
      <c r="AA39" s="47" t="n"/>
      <c r="AB39" s="49">
        <f>IF(A39="","",IFERROR(AA39/P39,0))</f>
        <v/>
      </c>
      <c r="AC39" s="28" t="n"/>
      <c r="AD39" s="47" t="n"/>
      <c r="AE39" s="50" t="n"/>
      <c r="AF39" s="51">
        <f>IF(A39="","",IFERROR(T39/U39,0))</f>
        <v/>
      </c>
      <c r="AG39" s="28" t="n"/>
      <c r="AH39" s="28" t="n"/>
      <c r="AI39" s="27">
        <f>IF(A39="","",IFERROR(IF(C39&lt;&gt;'Dashboard'!$K$3,"Check room count",IF(D39&gt;C39,"Out-of-order rooms exceed inventory",IF(F39&gt;E39,"Occupied rooms exceed sellable rooms",IF(G39&gt;F39,"Complimentary rooms exceed occupied rooms",IF(J39&gt;F39,"Stayovers exceed occupied rooms",IF(OR(M39&lt;0,N39&lt;0,O39&lt;0,AA39&lt;0),"Negative amount entered",IF(OR(Q39&gt;1,Q39&lt;0),"Check occupancy","OK"))))))),"Check Data"))</f>
        <v/>
      </c>
      <c r="AJ39" s="28" t="n"/>
    </row>
    <row r="40">
      <c r="A40" s="46" t="n"/>
      <c r="B40" s="27">
        <f>IF(A40="","",IFERROR(IF(MOD(A40,7)=0,"Sunday",IF(MOD(A40,7)=1,"Monday",IF(MOD(A40,7)=2,"Tuesday",IF(MOD(A40,7)=3,"Wednesday",IF(MOD(A40,7)=4,"Thursday",IF(MOD(A40,7)=5,"Friday","Saturday")))))),""))</f>
        <v/>
      </c>
      <c r="C40" s="28" t="n"/>
      <c r="D40" s="28" t="n"/>
      <c r="E40" s="27">
        <f>IF(A40="","",IFERROR(C40-D40,0))</f>
        <v/>
      </c>
      <c r="F40" s="28" t="n"/>
      <c r="G40" s="28" t="n"/>
      <c r="H40" s="28" t="n"/>
      <c r="I40" s="28" t="n"/>
      <c r="J40" s="28" t="n"/>
      <c r="K40" s="28" t="n"/>
      <c r="L40" s="28" t="n"/>
      <c r="M40" s="47" t="n"/>
      <c r="N40" s="47" t="n"/>
      <c r="O40" s="47" t="n"/>
      <c r="P40" s="48">
        <f>IF(A40="","",IFERROR(SUM(M40:O40),0))</f>
        <v/>
      </c>
      <c r="Q40" s="49">
        <f>IF(A40="","",IFERROR(F40/E40,0))</f>
        <v/>
      </c>
      <c r="R40" s="48">
        <f>IF(A40="","",IFERROR(M40/F40,0))</f>
        <v/>
      </c>
      <c r="S40" s="48">
        <f>IF(A40="","",IFERROR(M40/E40,0))</f>
        <v/>
      </c>
      <c r="T40" s="28" t="n"/>
      <c r="U40" s="50" t="n"/>
      <c r="V40" s="50" t="n"/>
      <c r="W40" s="50" t="n"/>
      <c r="X40" s="50" t="n"/>
      <c r="Y40" s="50" t="n"/>
      <c r="Z40" s="51">
        <f>IF(A40="","",IFERROR(SUM(U40:Y40),0))</f>
        <v/>
      </c>
      <c r="AA40" s="47" t="n"/>
      <c r="AB40" s="49">
        <f>IF(A40="","",IFERROR(AA40/P40,0))</f>
        <v/>
      </c>
      <c r="AC40" s="28" t="n"/>
      <c r="AD40" s="47" t="n"/>
      <c r="AE40" s="50" t="n"/>
      <c r="AF40" s="51">
        <f>IF(A40="","",IFERROR(T40/U40,0))</f>
        <v/>
      </c>
      <c r="AG40" s="28" t="n"/>
      <c r="AH40" s="28" t="n"/>
      <c r="AI40" s="27">
        <f>IF(A40="","",IFERROR(IF(C40&lt;&gt;'Dashboard'!$K$3,"Check room count",IF(D40&gt;C40,"Out-of-order rooms exceed inventory",IF(F40&gt;E40,"Occupied rooms exceed sellable rooms",IF(G40&gt;F40,"Complimentary rooms exceed occupied rooms",IF(J40&gt;F40,"Stayovers exceed occupied rooms",IF(OR(M40&lt;0,N40&lt;0,O40&lt;0,AA40&lt;0),"Negative amount entered",IF(OR(Q40&gt;1,Q40&lt;0),"Check occupancy","OK"))))))),"Check Data"))</f>
        <v/>
      </c>
      <c r="AJ40" s="28" t="n"/>
    </row>
    <row r="41">
      <c r="A41" s="46" t="n"/>
      <c r="B41" s="27">
        <f>IF(A41="","",IFERROR(IF(MOD(A41,7)=0,"Sunday",IF(MOD(A41,7)=1,"Monday",IF(MOD(A41,7)=2,"Tuesday",IF(MOD(A41,7)=3,"Wednesday",IF(MOD(A41,7)=4,"Thursday",IF(MOD(A41,7)=5,"Friday","Saturday")))))),""))</f>
        <v/>
      </c>
      <c r="C41" s="28" t="n"/>
      <c r="D41" s="28" t="n"/>
      <c r="E41" s="27">
        <f>IF(A41="","",IFERROR(C41-D41,0))</f>
        <v/>
      </c>
      <c r="F41" s="28" t="n"/>
      <c r="G41" s="28" t="n"/>
      <c r="H41" s="28" t="n"/>
      <c r="I41" s="28" t="n"/>
      <c r="J41" s="28" t="n"/>
      <c r="K41" s="28" t="n"/>
      <c r="L41" s="28" t="n"/>
      <c r="M41" s="47" t="n"/>
      <c r="N41" s="47" t="n"/>
      <c r="O41" s="47" t="n"/>
      <c r="P41" s="48">
        <f>IF(A41="","",IFERROR(SUM(M41:O41),0))</f>
        <v/>
      </c>
      <c r="Q41" s="49">
        <f>IF(A41="","",IFERROR(F41/E41,0))</f>
        <v/>
      </c>
      <c r="R41" s="48">
        <f>IF(A41="","",IFERROR(M41/F41,0))</f>
        <v/>
      </c>
      <c r="S41" s="48">
        <f>IF(A41="","",IFERROR(M41/E41,0))</f>
        <v/>
      </c>
      <c r="T41" s="28" t="n"/>
      <c r="U41" s="50" t="n"/>
      <c r="V41" s="50" t="n"/>
      <c r="W41" s="50" t="n"/>
      <c r="X41" s="50" t="n"/>
      <c r="Y41" s="50" t="n"/>
      <c r="Z41" s="51">
        <f>IF(A41="","",IFERROR(SUM(U41:Y41),0))</f>
        <v/>
      </c>
      <c r="AA41" s="47" t="n"/>
      <c r="AB41" s="49">
        <f>IF(A41="","",IFERROR(AA41/P41,0))</f>
        <v/>
      </c>
      <c r="AC41" s="28" t="n"/>
      <c r="AD41" s="47" t="n"/>
      <c r="AE41" s="50" t="n"/>
      <c r="AF41" s="51">
        <f>IF(A41="","",IFERROR(T41/U41,0))</f>
        <v/>
      </c>
      <c r="AG41" s="28" t="n"/>
      <c r="AH41" s="28" t="n"/>
      <c r="AI41" s="27">
        <f>IF(A41="","",IFERROR(IF(C41&lt;&gt;'Dashboard'!$K$3,"Check room count",IF(D41&gt;C41,"Out-of-order rooms exceed inventory",IF(F41&gt;E41,"Occupied rooms exceed sellable rooms",IF(G41&gt;F41,"Complimentary rooms exceed occupied rooms",IF(J41&gt;F41,"Stayovers exceed occupied rooms",IF(OR(M41&lt;0,N41&lt;0,O41&lt;0,AA41&lt;0),"Negative amount entered",IF(OR(Q41&gt;1,Q41&lt;0),"Check occupancy","OK"))))))),"Check Data"))</f>
        <v/>
      </c>
      <c r="AJ41" s="28" t="n"/>
    </row>
    <row r="42">
      <c r="A42" s="46" t="n"/>
      <c r="B42" s="27">
        <f>IF(A42="","",IFERROR(IF(MOD(A42,7)=0,"Sunday",IF(MOD(A42,7)=1,"Monday",IF(MOD(A42,7)=2,"Tuesday",IF(MOD(A42,7)=3,"Wednesday",IF(MOD(A42,7)=4,"Thursday",IF(MOD(A42,7)=5,"Friday","Saturday")))))),""))</f>
        <v/>
      </c>
      <c r="C42" s="28" t="n"/>
      <c r="D42" s="28" t="n"/>
      <c r="E42" s="27">
        <f>IF(A42="","",IFERROR(C42-D42,0))</f>
        <v/>
      </c>
      <c r="F42" s="28" t="n"/>
      <c r="G42" s="28" t="n"/>
      <c r="H42" s="28" t="n"/>
      <c r="I42" s="28" t="n"/>
      <c r="J42" s="28" t="n"/>
      <c r="K42" s="28" t="n"/>
      <c r="L42" s="28" t="n"/>
      <c r="M42" s="47" t="n"/>
      <c r="N42" s="47" t="n"/>
      <c r="O42" s="47" t="n"/>
      <c r="P42" s="48">
        <f>IF(A42="","",IFERROR(SUM(M42:O42),0))</f>
        <v/>
      </c>
      <c r="Q42" s="49">
        <f>IF(A42="","",IFERROR(F42/E42,0))</f>
        <v/>
      </c>
      <c r="R42" s="48">
        <f>IF(A42="","",IFERROR(M42/F42,0))</f>
        <v/>
      </c>
      <c r="S42" s="48">
        <f>IF(A42="","",IFERROR(M42/E42,0))</f>
        <v/>
      </c>
      <c r="T42" s="28" t="n"/>
      <c r="U42" s="50" t="n"/>
      <c r="V42" s="50" t="n"/>
      <c r="W42" s="50" t="n"/>
      <c r="X42" s="50" t="n"/>
      <c r="Y42" s="50" t="n"/>
      <c r="Z42" s="51">
        <f>IF(A42="","",IFERROR(SUM(U42:Y42),0))</f>
        <v/>
      </c>
      <c r="AA42" s="47" t="n"/>
      <c r="AB42" s="49">
        <f>IF(A42="","",IFERROR(AA42/P42,0))</f>
        <v/>
      </c>
      <c r="AC42" s="28" t="n"/>
      <c r="AD42" s="47" t="n"/>
      <c r="AE42" s="50" t="n"/>
      <c r="AF42" s="51">
        <f>IF(A42="","",IFERROR(T42/U42,0))</f>
        <v/>
      </c>
      <c r="AG42" s="28" t="n"/>
      <c r="AH42" s="28" t="n"/>
      <c r="AI42" s="27">
        <f>IF(A42="","",IFERROR(IF(C42&lt;&gt;'Dashboard'!$K$3,"Check room count",IF(D42&gt;C42,"Out-of-order rooms exceed inventory",IF(F42&gt;E42,"Occupied rooms exceed sellable rooms",IF(G42&gt;F42,"Complimentary rooms exceed occupied rooms",IF(J42&gt;F42,"Stayovers exceed occupied rooms",IF(OR(M42&lt;0,N42&lt;0,O42&lt;0,AA42&lt;0),"Negative amount entered",IF(OR(Q42&gt;1,Q42&lt;0),"Check occupancy","OK"))))))),"Check Data"))</f>
        <v/>
      </c>
      <c r="AJ42" s="28" t="n"/>
    </row>
    <row r="43">
      <c r="A43" s="46" t="n"/>
      <c r="B43" s="27">
        <f>IF(A43="","",IFERROR(IF(MOD(A43,7)=0,"Sunday",IF(MOD(A43,7)=1,"Monday",IF(MOD(A43,7)=2,"Tuesday",IF(MOD(A43,7)=3,"Wednesday",IF(MOD(A43,7)=4,"Thursday",IF(MOD(A43,7)=5,"Friday","Saturday")))))),""))</f>
        <v/>
      </c>
      <c r="C43" s="28" t="n"/>
      <c r="D43" s="28" t="n"/>
      <c r="E43" s="27">
        <f>IF(A43="","",IFERROR(C43-D43,0))</f>
        <v/>
      </c>
      <c r="F43" s="28" t="n"/>
      <c r="G43" s="28" t="n"/>
      <c r="H43" s="28" t="n"/>
      <c r="I43" s="28" t="n"/>
      <c r="J43" s="28" t="n"/>
      <c r="K43" s="28" t="n"/>
      <c r="L43" s="28" t="n"/>
      <c r="M43" s="47" t="n"/>
      <c r="N43" s="47" t="n"/>
      <c r="O43" s="47" t="n"/>
      <c r="P43" s="48">
        <f>IF(A43="","",IFERROR(SUM(M43:O43),0))</f>
        <v/>
      </c>
      <c r="Q43" s="49">
        <f>IF(A43="","",IFERROR(F43/E43,0))</f>
        <v/>
      </c>
      <c r="R43" s="48">
        <f>IF(A43="","",IFERROR(M43/F43,0))</f>
        <v/>
      </c>
      <c r="S43" s="48">
        <f>IF(A43="","",IFERROR(M43/E43,0))</f>
        <v/>
      </c>
      <c r="T43" s="28" t="n"/>
      <c r="U43" s="50" t="n"/>
      <c r="V43" s="50" t="n"/>
      <c r="W43" s="50" t="n"/>
      <c r="X43" s="50" t="n"/>
      <c r="Y43" s="50" t="n"/>
      <c r="Z43" s="51">
        <f>IF(A43="","",IFERROR(SUM(U43:Y43),0))</f>
        <v/>
      </c>
      <c r="AA43" s="47" t="n"/>
      <c r="AB43" s="49">
        <f>IF(A43="","",IFERROR(AA43/P43,0))</f>
        <v/>
      </c>
      <c r="AC43" s="28" t="n"/>
      <c r="AD43" s="47" t="n"/>
      <c r="AE43" s="50" t="n"/>
      <c r="AF43" s="51">
        <f>IF(A43="","",IFERROR(T43/U43,0))</f>
        <v/>
      </c>
      <c r="AG43" s="28" t="n"/>
      <c r="AH43" s="28" t="n"/>
      <c r="AI43" s="27">
        <f>IF(A43="","",IFERROR(IF(C43&lt;&gt;'Dashboard'!$K$3,"Check room count",IF(D43&gt;C43,"Out-of-order rooms exceed inventory",IF(F43&gt;E43,"Occupied rooms exceed sellable rooms",IF(G43&gt;F43,"Complimentary rooms exceed occupied rooms",IF(J43&gt;F43,"Stayovers exceed occupied rooms",IF(OR(M43&lt;0,N43&lt;0,O43&lt;0,AA43&lt;0),"Negative amount entered",IF(OR(Q43&gt;1,Q43&lt;0),"Check occupancy","OK"))))))),"Check Data"))</f>
        <v/>
      </c>
      <c r="AJ43" s="28" t="n"/>
    </row>
    <row r="44">
      <c r="A44" s="46" t="n"/>
      <c r="B44" s="27">
        <f>IF(A44="","",IFERROR(IF(MOD(A44,7)=0,"Sunday",IF(MOD(A44,7)=1,"Monday",IF(MOD(A44,7)=2,"Tuesday",IF(MOD(A44,7)=3,"Wednesday",IF(MOD(A44,7)=4,"Thursday",IF(MOD(A44,7)=5,"Friday","Saturday")))))),""))</f>
        <v/>
      </c>
      <c r="C44" s="28" t="n"/>
      <c r="D44" s="28" t="n"/>
      <c r="E44" s="27">
        <f>IF(A44="","",IFERROR(C44-D44,0))</f>
        <v/>
      </c>
      <c r="F44" s="28" t="n"/>
      <c r="G44" s="28" t="n"/>
      <c r="H44" s="28" t="n"/>
      <c r="I44" s="28" t="n"/>
      <c r="J44" s="28" t="n"/>
      <c r="K44" s="28" t="n"/>
      <c r="L44" s="28" t="n"/>
      <c r="M44" s="47" t="n"/>
      <c r="N44" s="47" t="n"/>
      <c r="O44" s="47" t="n"/>
      <c r="P44" s="48">
        <f>IF(A44="","",IFERROR(SUM(M44:O44),0))</f>
        <v/>
      </c>
      <c r="Q44" s="49">
        <f>IF(A44="","",IFERROR(F44/E44,0))</f>
        <v/>
      </c>
      <c r="R44" s="48">
        <f>IF(A44="","",IFERROR(M44/F44,0))</f>
        <v/>
      </c>
      <c r="S44" s="48">
        <f>IF(A44="","",IFERROR(M44/E44,0))</f>
        <v/>
      </c>
      <c r="T44" s="28" t="n"/>
      <c r="U44" s="50" t="n"/>
      <c r="V44" s="50" t="n"/>
      <c r="W44" s="50" t="n"/>
      <c r="X44" s="50" t="n"/>
      <c r="Y44" s="50" t="n"/>
      <c r="Z44" s="51">
        <f>IF(A44="","",IFERROR(SUM(U44:Y44),0))</f>
        <v/>
      </c>
      <c r="AA44" s="47" t="n"/>
      <c r="AB44" s="49">
        <f>IF(A44="","",IFERROR(AA44/P44,0))</f>
        <v/>
      </c>
      <c r="AC44" s="28" t="n"/>
      <c r="AD44" s="47" t="n"/>
      <c r="AE44" s="50" t="n"/>
      <c r="AF44" s="51">
        <f>IF(A44="","",IFERROR(T44/U44,0))</f>
        <v/>
      </c>
      <c r="AG44" s="28" t="n"/>
      <c r="AH44" s="28" t="n"/>
      <c r="AI44" s="27">
        <f>IF(A44="","",IFERROR(IF(C44&lt;&gt;'Dashboard'!$K$3,"Check room count",IF(D44&gt;C44,"Out-of-order rooms exceed inventory",IF(F44&gt;E44,"Occupied rooms exceed sellable rooms",IF(G44&gt;F44,"Complimentary rooms exceed occupied rooms",IF(J44&gt;F44,"Stayovers exceed occupied rooms",IF(OR(M44&lt;0,N44&lt;0,O44&lt;0,AA44&lt;0),"Negative amount entered",IF(OR(Q44&gt;1,Q44&lt;0),"Check occupancy","OK"))))))),"Check Data"))</f>
        <v/>
      </c>
      <c r="AJ44" s="28" t="n"/>
    </row>
    <row r="45">
      <c r="A45" s="46" t="n"/>
      <c r="B45" s="27">
        <f>IF(A45="","",IFERROR(IF(MOD(A45,7)=0,"Sunday",IF(MOD(A45,7)=1,"Monday",IF(MOD(A45,7)=2,"Tuesday",IF(MOD(A45,7)=3,"Wednesday",IF(MOD(A45,7)=4,"Thursday",IF(MOD(A45,7)=5,"Friday","Saturday")))))),""))</f>
        <v/>
      </c>
      <c r="C45" s="28" t="n"/>
      <c r="D45" s="28" t="n"/>
      <c r="E45" s="27">
        <f>IF(A45="","",IFERROR(C45-D45,0))</f>
        <v/>
      </c>
      <c r="F45" s="28" t="n"/>
      <c r="G45" s="28" t="n"/>
      <c r="H45" s="28" t="n"/>
      <c r="I45" s="28" t="n"/>
      <c r="J45" s="28" t="n"/>
      <c r="K45" s="28" t="n"/>
      <c r="L45" s="28" t="n"/>
      <c r="M45" s="47" t="n"/>
      <c r="N45" s="47" t="n"/>
      <c r="O45" s="47" t="n"/>
      <c r="P45" s="48">
        <f>IF(A45="","",IFERROR(SUM(M45:O45),0))</f>
        <v/>
      </c>
      <c r="Q45" s="49">
        <f>IF(A45="","",IFERROR(F45/E45,0))</f>
        <v/>
      </c>
      <c r="R45" s="48">
        <f>IF(A45="","",IFERROR(M45/F45,0))</f>
        <v/>
      </c>
      <c r="S45" s="48">
        <f>IF(A45="","",IFERROR(M45/E45,0))</f>
        <v/>
      </c>
      <c r="T45" s="28" t="n"/>
      <c r="U45" s="50" t="n"/>
      <c r="V45" s="50" t="n"/>
      <c r="W45" s="50" t="n"/>
      <c r="X45" s="50" t="n"/>
      <c r="Y45" s="50" t="n"/>
      <c r="Z45" s="51">
        <f>IF(A45="","",IFERROR(SUM(U45:Y45),0))</f>
        <v/>
      </c>
      <c r="AA45" s="47" t="n"/>
      <c r="AB45" s="49">
        <f>IF(A45="","",IFERROR(AA45/P45,0))</f>
        <v/>
      </c>
      <c r="AC45" s="28" t="n"/>
      <c r="AD45" s="47" t="n"/>
      <c r="AE45" s="50" t="n"/>
      <c r="AF45" s="51">
        <f>IF(A45="","",IFERROR(T45/U45,0))</f>
        <v/>
      </c>
      <c r="AG45" s="28" t="n"/>
      <c r="AH45" s="28" t="n"/>
      <c r="AI45" s="27">
        <f>IF(A45="","",IFERROR(IF(C45&lt;&gt;'Dashboard'!$K$3,"Check room count",IF(D45&gt;C45,"Out-of-order rooms exceed inventory",IF(F45&gt;E45,"Occupied rooms exceed sellable rooms",IF(G45&gt;F45,"Complimentary rooms exceed occupied rooms",IF(J45&gt;F45,"Stayovers exceed occupied rooms",IF(OR(M45&lt;0,N45&lt;0,O45&lt;0,AA45&lt;0),"Negative amount entered",IF(OR(Q45&gt;1,Q45&lt;0),"Check occupancy","OK"))))))),"Check Data"))</f>
        <v/>
      </c>
      <c r="AJ45" s="28" t="n"/>
    </row>
    <row r="46">
      <c r="A46" s="46" t="n"/>
      <c r="B46" s="27">
        <f>IF(A46="","",IFERROR(IF(MOD(A46,7)=0,"Sunday",IF(MOD(A46,7)=1,"Monday",IF(MOD(A46,7)=2,"Tuesday",IF(MOD(A46,7)=3,"Wednesday",IF(MOD(A46,7)=4,"Thursday",IF(MOD(A46,7)=5,"Friday","Saturday")))))),""))</f>
        <v/>
      </c>
      <c r="C46" s="28" t="n"/>
      <c r="D46" s="28" t="n"/>
      <c r="E46" s="27">
        <f>IF(A46="","",IFERROR(C46-D46,0))</f>
        <v/>
      </c>
      <c r="F46" s="28" t="n"/>
      <c r="G46" s="28" t="n"/>
      <c r="H46" s="28" t="n"/>
      <c r="I46" s="28" t="n"/>
      <c r="J46" s="28" t="n"/>
      <c r="K46" s="28" t="n"/>
      <c r="L46" s="28" t="n"/>
      <c r="M46" s="47" t="n"/>
      <c r="N46" s="47" t="n"/>
      <c r="O46" s="47" t="n"/>
      <c r="P46" s="48">
        <f>IF(A46="","",IFERROR(SUM(M46:O46),0))</f>
        <v/>
      </c>
      <c r="Q46" s="49">
        <f>IF(A46="","",IFERROR(F46/E46,0))</f>
        <v/>
      </c>
      <c r="R46" s="48">
        <f>IF(A46="","",IFERROR(M46/F46,0))</f>
        <v/>
      </c>
      <c r="S46" s="48">
        <f>IF(A46="","",IFERROR(M46/E46,0))</f>
        <v/>
      </c>
      <c r="T46" s="28" t="n"/>
      <c r="U46" s="50" t="n"/>
      <c r="V46" s="50" t="n"/>
      <c r="W46" s="50" t="n"/>
      <c r="X46" s="50" t="n"/>
      <c r="Y46" s="50" t="n"/>
      <c r="Z46" s="51">
        <f>IF(A46="","",IFERROR(SUM(U46:Y46),0))</f>
        <v/>
      </c>
      <c r="AA46" s="47" t="n"/>
      <c r="AB46" s="49">
        <f>IF(A46="","",IFERROR(AA46/P46,0))</f>
        <v/>
      </c>
      <c r="AC46" s="28" t="n"/>
      <c r="AD46" s="47" t="n"/>
      <c r="AE46" s="50" t="n"/>
      <c r="AF46" s="51">
        <f>IF(A46="","",IFERROR(T46/U46,0))</f>
        <v/>
      </c>
      <c r="AG46" s="28" t="n"/>
      <c r="AH46" s="28" t="n"/>
      <c r="AI46" s="27">
        <f>IF(A46="","",IFERROR(IF(C46&lt;&gt;'Dashboard'!$K$3,"Check room count",IF(D46&gt;C46,"Out-of-order rooms exceed inventory",IF(F46&gt;E46,"Occupied rooms exceed sellable rooms",IF(G46&gt;F46,"Complimentary rooms exceed occupied rooms",IF(J46&gt;F46,"Stayovers exceed occupied rooms",IF(OR(M46&lt;0,N46&lt;0,O46&lt;0,AA46&lt;0),"Negative amount entered",IF(OR(Q46&gt;1,Q46&lt;0),"Check occupancy","OK"))))))),"Check Data"))</f>
        <v/>
      </c>
      <c r="AJ46" s="28" t="n"/>
    </row>
    <row r="47">
      <c r="A47" s="46" t="n"/>
      <c r="B47" s="27">
        <f>IF(A47="","",IFERROR(IF(MOD(A47,7)=0,"Sunday",IF(MOD(A47,7)=1,"Monday",IF(MOD(A47,7)=2,"Tuesday",IF(MOD(A47,7)=3,"Wednesday",IF(MOD(A47,7)=4,"Thursday",IF(MOD(A47,7)=5,"Friday","Saturday")))))),""))</f>
        <v/>
      </c>
      <c r="C47" s="28" t="n"/>
      <c r="D47" s="28" t="n"/>
      <c r="E47" s="27">
        <f>IF(A47="","",IFERROR(C47-D47,0))</f>
        <v/>
      </c>
      <c r="F47" s="28" t="n"/>
      <c r="G47" s="28" t="n"/>
      <c r="H47" s="28" t="n"/>
      <c r="I47" s="28" t="n"/>
      <c r="J47" s="28" t="n"/>
      <c r="K47" s="28" t="n"/>
      <c r="L47" s="28" t="n"/>
      <c r="M47" s="47" t="n"/>
      <c r="N47" s="47" t="n"/>
      <c r="O47" s="47" t="n"/>
      <c r="P47" s="48">
        <f>IF(A47="","",IFERROR(SUM(M47:O47),0))</f>
        <v/>
      </c>
      <c r="Q47" s="49">
        <f>IF(A47="","",IFERROR(F47/E47,0))</f>
        <v/>
      </c>
      <c r="R47" s="48">
        <f>IF(A47="","",IFERROR(M47/F47,0))</f>
        <v/>
      </c>
      <c r="S47" s="48">
        <f>IF(A47="","",IFERROR(M47/E47,0))</f>
        <v/>
      </c>
      <c r="T47" s="28" t="n"/>
      <c r="U47" s="50" t="n"/>
      <c r="V47" s="50" t="n"/>
      <c r="W47" s="50" t="n"/>
      <c r="X47" s="50" t="n"/>
      <c r="Y47" s="50" t="n"/>
      <c r="Z47" s="51">
        <f>IF(A47="","",IFERROR(SUM(U47:Y47),0))</f>
        <v/>
      </c>
      <c r="AA47" s="47" t="n"/>
      <c r="AB47" s="49">
        <f>IF(A47="","",IFERROR(AA47/P47,0))</f>
        <v/>
      </c>
      <c r="AC47" s="28" t="n"/>
      <c r="AD47" s="47" t="n"/>
      <c r="AE47" s="50" t="n"/>
      <c r="AF47" s="51">
        <f>IF(A47="","",IFERROR(T47/U47,0))</f>
        <v/>
      </c>
      <c r="AG47" s="28" t="n"/>
      <c r="AH47" s="28" t="n"/>
      <c r="AI47" s="27">
        <f>IF(A47="","",IFERROR(IF(C47&lt;&gt;'Dashboard'!$K$3,"Check room count",IF(D47&gt;C47,"Out-of-order rooms exceed inventory",IF(F47&gt;E47,"Occupied rooms exceed sellable rooms",IF(G47&gt;F47,"Complimentary rooms exceed occupied rooms",IF(J47&gt;F47,"Stayovers exceed occupied rooms",IF(OR(M47&lt;0,N47&lt;0,O47&lt;0,AA47&lt;0),"Negative amount entered",IF(OR(Q47&gt;1,Q47&lt;0),"Check occupancy","OK"))))))),"Check Data"))</f>
        <v/>
      </c>
      <c r="AJ47" s="28" t="n"/>
    </row>
    <row r="48">
      <c r="A48" s="46" t="n"/>
      <c r="B48" s="27">
        <f>IF(A48="","",IFERROR(IF(MOD(A48,7)=0,"Sunday",IF(MOD(A48,7)=1,"Monday",IF(MOD(A48,7)=2,"Tuesday",IF(MOD(A48,7)=3,"Wednesday",IF(MOD(A48,7)=4,"Thursday",IF(MOD(A48,7)=5,"Friday","Saturday")))))),""))</f>
        <v/>
      </c>
      <c r="C48" s="28" t="n"/>
      <c r="D48" s="28" t="n"/>
      <c r="E48" s="27">
        <f>IF(A48="","",IFERROR(C48-D48,0))</f>
        <v/>
      </c>
      <c r="F48" s="28" t="n"/>
      <c r="G48" s="28" t="n"/>
      <c r="H48" s="28" t="n"/>
      <c r="I48" s="28" t="n"/>
      <c r="J48" s="28" t="n"/>
      <c r="K48" s="28" t="n"/>
      <c r="L48" s="28" t="n"/>
      <c r="M48" s="47" t="n"/>
      <c r="N48" s="47" t="n"/>
      <c r="O48" s="47" t="n"/>
      <c r="P48" s="48">
        <f>IF(A48="","",IFERROR(SUM(M48:O48),0))</f>
        <v/>
      </c>
      <c r="Q48" s="49">
        <f>IF(A48="","",IFERROR(F48/E48,0))</f>
        <v/>
      </c>
      <c r="R48" s="48">
        <f>IF(A48="","",IFERROR(M48/F48,0))</f>
        <v/>
      </c>
      <c r="S48" s="48">
        <f>IF(A48="","",IFERROR(M48/E48,0))</f>
        <v/>
      </c>
      <c r="T48" s="28" t="n"/>
      <c r="U48" s="50" t="n"/>
      <c r="V48" s="50" t="n"/>
      <c r="W48" s="50" t="n"/>
      <c r="X48" s="50" t="n"/>
      <c r="Y48" s="50" t="n"/>
      <c r="Z48" s="51">
        <f>IF(A48="","",IFERROR(SUM(U48:Y48),0))</f>
        <v/>
      </c>
      <c r="AA48" s="47" t="n"/>
      <c r="AB48" s="49">
        <f>IF(A48="","",IFERROR(AA48/P48,0))</f>
        <v/>
      </c>
      <c r="AC48" s="28" t="n"/>
      <c r="AD48" s="47" t="n"/>
      <c r="AE48" s="50" t="n"/>
      <c r="AF48" s="51">
        <f>IF(A48="","",IFERROR(T48/U48,0))</f>
        <v/>
      </c>
      <c r="AG48" s="28" t="n"/>
      <c r="AH48" s="28" t="n"/>
      <c r="AI48" s="27">
        <f>IF(A48="","",IFERROR(IF(C48&lt;&gt;'Dashboard'!$K$3,"Check room count",IF(D48&gt;C48,"Out-of-order rooms exceed inventory",IF(F48&gt;E48,"Occupied rooms exceed sellable rooms",IF(G48&gt;F48,"Complimentary rooms exceed occupied rooms",IF(J48&gt;F48,"Stayovers exceed occupied rooms",IF(OR(M48&lt;0,N48&lt;0,O48&lt;0,AA48&lt;0),"Negative amount entered",IF(OR(Q48&gt;1,Q48&lt;0),"Check occupancy","OK"))))))),"Check Data"))</f>
        <v/>
      </c>
      <c r="AJ48" s="28" t="n"/>
    </row>
    <row r="49">
      <c r="A49" s="46" t="n"/>
      <c r="B49" s="27">
        <f>IF(A49="","",IFERROR(IF(MOD(A49,7)=0,"Sunday",IF(MOD(A49,7)=1,"Monday",IF(MOD(A49,7)=2,"Tuesday",IF(MOD(A49,7)=3,"Wednesday",IF(MOD(A49,7)=4,"Thursday",IF(MOD(A49,7)=5,"Friday","Saturday")))))),""))</f>
        <v/>
      </c>
      <c r="C49" s="28" t="n"/>
      <c r="D49" s="28" t="n"/>
      <c r="E49" s="27">
        <f>IF(A49="","",IFERROR(C49-D49,0))</f>
        <v/>
      </c>
      <c r="F49" s="28" t="n"/>
      <c r="G49" s="28" t="n"/>
      <c r="H49" s="28" t="n"/>
      <c r="I49" s="28" t="n"/>
      <c r="J49" s="28" t="n"/>
      <c r="K49" s="28" t="n"/>
      <c r="L49" s="28" t="n"/>
      <c r="M49" s="47" t="n"/>
      <c r="N49" s="47" t="n"/>
      <c r="O49" s="47" t="n"/>
      <c r="P49" s="48">
        <f>IF(A49="","",IFERROR(SUM(M49:O49),0))</f>
        <v/>
      </c>
      <c r="Q49" s="49">
        <f>IF(A49="","",IFERROR(F49/E49,0))</f>
        <v/>
      </c>
      <c r="R49" s="48">
        <f>IF(A49="","",IFERROR(M49/F49,0))</f>
        <v/>
      </c>
      <c r="S49" s="48">
        <f>IF(A49="","",IFERROR(M49/E49,0))</f>
        <v/>
      </c>
      <c r="T49" s="28" t="n"/>
      <c r="U49" s="50" t="n"/>
      <c r="V49" s="50" t="n"/>
      <c r="W49" s="50" t="n"/>
      <c r="X49" s="50" t="n"/>
      <c r="Y49" s="50" t="n"/>
      <c r="Z49" s="51">
        <f>IF(A49="","",IFERROR(SUM(U49:Y49),0))</f>
        <v/>
      </c>
      <c r="AA49" s="47" t="n"/>
      <c r="AB49" s="49">
        <f>IF(A49="","",IFERROR(AA49/P49,0))</f>
        <v/>
      </c>
      <c r="AC49" s="28" t="n"/>
      <c r="AD49" s="47" t="n"/>
      <c r="AE49" s="50" t="n"/>
      <c r="AF49" s="51">
        <f>IF(A49="","",IFERROR(T49/U49,0))</f>
        <v/>
      </c>
      <c r="AG49" s="28" t="n"/>
      <c r="AH49" s="28" t="n"/>
      <c r="AI49" s="27">
        <f>IF(A49="","",IFERROR(IF(C49&lt;&gt;'Dashboard'!$K$3,"Check room count",IF(D49&gt;C49,"Out-of-order rooms exceed inventory",IF(F49&gt;E49,"Occupied rooms exceed sellable rooms",IF(G49&gt;F49,"Complimentary rooms exceed occupied rooms",IF(J49&gt;F49,"Stayovers exceed occupied rooms",IF(OR(M49&lt;0,N49&lt;0,O49&lt;0,AA49&lt;0),"Negative amount entered",IF(OR(Q49&gt;1,Q49&lt;0),"Check occupancy","OK"))))))),"Check Data"))</f>
        <v/>
      </c>
      <c r="AJ49" s="28" t="n"/>
    </row>
    <row r="50">
      <c r="A50" s="46" t="n"/>
      <c r="B50" s="27">
        <f>IF(A50="","",IFERROR(IF(MOD(A50,7)=0,"Sunday",IF(MOD(A50,7)=1,"Monday",IF(MOD(A50,7)=2,"Tuesday",IF(MOD(A50,7)=3,"Wednesday",IF(MOD(A50,7)=4,"Thursday",IF(MOD(A50,7)=5,"Friday","Saturday")))))),""))</f>
        <v/>
      </c>
      <c r="C50" s="28" t="n"/>
      <c r="D50" s="28" t="n"/>
      <c r="E50" s="27">
        <f>IF(A50="","",IFERROR(C50-D50,0))</f>
        <v/>
      </c>
      <c r="F50" s="28" t="n"/>
      <c r="G50" s="28" t="n"/>
      <c r="H50" s="28" t="n"/>
      <c r="I50" s="28" t="n"/>
      <c r="J50" s="28" t="n"/>
      <c r="K50" s="28" t="n"/>
      <c r="L50" s="28" t="n"/>
      <c r="M50" s="47" t="n"/>
      <c r="N50" s="47" t="n"/>
      <c r="O50" s="47" t="n"/>
      <c r="P50" s="48">
        <f>IF(A50="","",IFERROR(SUM(M50:O50),0))</f>
        <v/>
      </c>
      <c r="Q50" s="49">
        <f>IF(A50="","",IFERROR(F50/E50,0))</f>
        <v/>
      </c>
      <c r="R50" s="48">
        <f>IF(A50="","",IFERROR(M50/F50,0))</f>
        <v/>
      </c>
      <c r="S50" s="48">
        <f>IF(A50="","",IFERROR(M50/E50,0))</f>
        <v/>
      </c>
      <c r="T50" s="28" t="n"/>
      <c r="U50" s="50" t="n"/>
      <c r="V50" s="50" t="n"/>
      <c r="W50" s="50" t="n"/>
      <c r="X50" s="50" t="n"/>
      <c r="Y50" s="50" t="n"/>
      <c r="Z50" s="51">
        <f>IF(A50="","",IFERROR(SUM(U50:Y50),0))</f>
        <v/>
      </c>
      <c r="AA50" s="47" t="n"/>
      <c r="AB50" s="49">
        <f>IF(A50="","",IFERROR(AA50/P50,0))</f>
        <v/>
      </c>
      <c r="AC50" s="28" t="n"/>
      <c r="AD50" s="47" t="n"/>
      <c r="AE50" s="50" t="n"/>
      <c r="AF50" s="51">
        <f>IF(A50="","",IFERROR(T50/U50,0))</f>
        <v/>
      </c>
      <c r="AG50" s="28" t="n"/>
      <c r="AH50" s="28" t="n"/>
      <c r="AI50" s="27">
        <f>IF(A50="","",IFERROR(IF(C50&lt;&gt;'Dashboard'!$K$3,"Check room count",IF(D50&gt;C50,"Out-of-order rooms exceed inventory",IF(F50&gt;E50,"Occupied rooms exceed sellable rooms",IF(G50&gt;F50,"Complimentary rooms exceed occupied rooms",IF(J50&gt;F50,"Stayovers exceed occupied rooms",IF(OR(M50&lt;0,N50&lt;0,O50&lt;0,AA50&lt;0),"Negative amount entered",IF(OR(Q50&gt;1,Q50&lt;0),"Check occupancy","OK"))))))),"Check Data"))</f>
        <v/>
      </c>
      <c r="AJ50" s="28" t="n"/>
    </row>
    <row r="51">
      <c r="A51" s="46" t="n"/>
      <c r="B51" s="27">
        <f>IF(A51="","",IFERROR(IF(MOD(A51,7)=0,"Sunday",IF(MOD(A51,7)=1,"Monday",IF(MOD(A51,7)=2,"Tuesday",IF(MOD(A51,7)=3,"Wednesday",IF(MOD(A51,7)=4,"Thursday",IF(MOD(A51,7)=5,"Friday","Saturday")))))),""))</f>
        <v/>
      </c>
      <c r="C51" s="28" t="n"/>
      <c r="D51" s="28" t="n"/>
      <c r="E51" s="27">
        <f>IF(A51="","",IFERROR(C51-D51,0))</f>
        <v/>
      </c>
      <c r="F51" s="28" t="n"/>
      <c r="G51" s="28" t="n"/>
      <c r="H51" s="28" t="n"/>
      <c r="I51" s="28" t="n"/>
      <c r="J51" s="28" t="n"/>
      <c r="K51" s="28" t="n"/>
      <c r="L51" s="28" t="n"/>
      <c r="M51" s="47" t="n"/>
      <c r="N51" s="47" t="n"/>
      <c r="O51" s="47" t="n"/>
      <c r="P51" s="48">
        <f>IF(A51="","",IFERROR(SUM(M51:O51),0))</f>
        <v/>
      </c>
      <c r="Q51" s="49">
        <f>IF(A51="","",IFERROR(F51/E51,0))</f>
        <v/>
      </c>
      <c r="R51" s="48">
        <f>IF(A51="","",IFERROR(M51/F51,0))</f>
        <v/>
      </c>
      <c r="S51" s="48">
        <f>IF(A51="","",IFERROR(M51/E51,0))</f>
        <v/>
      </c>
      <c r="T51" s="28" t="n"/>
      <c r="U51" s="50" t="n"/>
      <c r="V51" s="50" t="n"/>
      <c r="W51" s="50" t="n"/>
      <c r="X51" s="50" t="n"/>
      <c r="Y51" s="50" t="n"/>
      <c r="Z51" s="51">
        <f>IF(A51="","",IFERROR(SUM(U51:Y51),0))</f>
        <v/>
      </c>
      <c r="AA51" s="47" t="n"/>
      <c r="AB51" s="49">
        <f>IF(A51="","",IFERROR(AA51/P51,0))</f>
        <v/>
      </c>
      <c r="AC51" s="28" t="n"/>
      <c r="AD51" s="47" t="n"/>
      <c r="AE51" s="50" t="n"/>
      <c r="AF51" s="51">
        <f>IF(A51="","",IFERROR(T51/U51,0))</f>
        <v/>
      </c>
      <c r="AG51" s="28" t="n"/>
      <c r="AH51" s="28" t="n"/>
      <c r="AI51" s="27">
        <f>IF(A51="","",IFERROR(IF(C51&lt;&gt;'Dashboard'!$K$3,"Check room count",IF(D51&gt;C51,"Out-of-order rooms exceed inventory",IF(F51&gt;E51,"Occupied rooms exceed sellable rooms",IF(G51&gt;F51,"Complimentary rooms exceed occupied rooms",IF(J51&gt;F51,"Stayovers exceed occupied rooms",IF(OR(M51&lt;0,N51&lt;0,O51&lt;0,AA51&lt;0),"Negative amount entered",IF(OR(Q51&gt;1,Q51&lt;0),"Check occupancy","OK"))))))),"Check Data"))</f>
        <v/>
      </c>
      <c r="AJ51" s="28" t="n"/>
    </row>
    <row r="52">
      <c r="A52" s="46" t="n"/>
      <c r="B52" s="27">
        <f>IF(A52="","",IFERROR(IF(MOD(A52,7)=0,"Sunday",IF(MOD(A52,7)=1,"Monday",IF(MOD(A52,7)=2,"Tuesday",IF(MOD(A52,7)=3,"Wednesday",IF(MOD(A52,7)=4,"Thursday",IF(MOD(A52,7)=5,"Friday","Saturday")))))),""))</f>
        <v/>
      </c>
      <c r="C52" s="28" t="n"/>
      <c r="D52" s="28" t="n"/>
      <c r="E52" s="27">
        <f>IF(A52="","",IFERROR(C52-D52,0))</f>
        <v/>
      </c>
      <c r="F52" s="28" t="n"/>
      <c r="G52" s="28" t="n"/>
      <c r="H52" s="28" t="n"/>
      <c r="I52" s="28" t="n"/>
      <c r="J52" s="28" t="n"/>
      <c r="K52" s="28" t="n"/>
      <c r="L52" s="28" t="n"/>
      <c r="M52" s="47" t="n"/>
      <c r="N52" s="47" t="n"/>
      <c r="O52" s="47" t="n"/>
      <c r="P52" s="48">
        <f>IF(A52="","",IFERROR(SUM(M52:O52),0))</f>
        <v/>
      </c>
      <c r="Q52" s="49">
        <f>IF(A52="","",IFERROR(F52/E52,0))</f>
        <v/>
      </c>
      <c r="R52" s="48">
        <f>IF(A52="","",IFERROR(M52/F52,0))</f>
        <v/>
      </c>
      <c r="S52" s="48">
        <f>IF(A52="","",IFERROR(M52/E52,0))</f>
        <v/>
      </c>
      <c r="T52" s="28" t="n"/>
      <c r="U52" s="50" t="n"/>
      <c r="V52" s="50" t="n"/>
      <c r="W52" s="50" t="n"/>
      <c r="X52" s="50" t="n"/>
      <c r="Y52" s="50" t="n"/>
      <c r="Z52" s="51">
        <f>IF(A52="","",IFERROR(SUM(U52:Y52),0))</f>
        <v/>
      </c>
      <c r="AA52" s="47" t="n"/>
      <c r="AB52" s="49">
        <f>IF(A52="","",IFERROR(AA52/P52,0))</f>
        <v/>
      </c>
      <c r="AC52" s="28" t="n"/>
      <c r="AD52" s="47" t="n"/>
      <c r="AE52" s="50" t="n"/>
      <c r="AF52" s="51">
        <f>IF(A52="","",IFERROR(T52/U52,0))</f>
        <v/>
      </c>
      <c r="AG52" s="28" t="n"/>
      <c r="AH52" s="28" t="n"/>
      <c r="AI52" s="27">
        <f>IF(A52="","",IFERROR(IF(C52&lt;&gt;'Dashboard'!$K$3,"Check room count",IF(D52&gt;C52,"Out-of-order rooms exceed inventory",IF(F52&gt;E52,"Occupied rooms exceed sellable rooms",IF(G52&gt;F52,"Complimentary rooms exceed occupied rooms",IF(J52&gt;F52,"Stayovers exceed occupied rooms",IF(OR(M52&lt;0,N52&lt;0,O52&lt;0,AA52&lt;0),"Negative amount entered",IF(OR(Q52&gt;1,Q52&lt;0),"Check occupancy","OK"))))))),"Check Data"))</f>
        <v/>
      </c>
      <c r="AJ52" s="28" t="n"/>
    </row>
    <row r="53">
      <c r="A53" s="46" t="n"/>
      <c r="B53" s="27">
        <f>IF(A53="","",IFERROR(IF(MOD(A53,7)=0,"Sunday",IF(MOD(A53,7)=1,"Monday",IF(MOD(A53,7)=2,"Tuesday",IF(MOD(A53,7)=3,"Wednesday",IF(MOD(A53,7)=4,"Thursday",IF(MOD(A53,7)=5,"Friday","Saturday")))))),""))</f>
        <v/>
      </c>
      <c r="C53" s="28" t="n"/>
      <c r="D53" s="28" t="n"/>
      <c r="E53" s="27">
        <f>IF(A53="","",IFERROR(C53-D53,0))</f>
        <v/>
      </c>
      <c r="F53" s="28" t="n"/>
      <c r="G53" s="28" t="n"/>
      <c r="H53" s="28" t="n"/>
      <c r="I53" s="28" t="n"/>
      <c r="J53" s="28" t="n"/>
      <c r="K53" s="28" t="n"/>
      <c r="L53" s="28" t="n"/>
      <c r="M53" s="47" t="n"/>
      <c r="N53" s="47" t="n"/>
      <c r="O53" s="47" t="n"/>
      <c r="P53" s="48">
        <f>IF(A53="","",IFERROR(SUM(M53:O53),0))</f>
        <v/>
      </c>
      <c r="Q53" s="49">
        <f>IF(A53="","",IFERROR(F53/E53,0))</f>
        <v/>
      </c>
      <c r="R53" s="48">
        <f>IF(A53="","",IFERROR(M53/F53,0))</f>
        <v/>
      </c>
      <c r="S53" s="48">
        <f>IF(A53="","",IFERROR(M53/E53,0))</f>
        <v/>
      </c>
      <c r="T53" s="28" t="n"/>
      <c r="U53" s="50" t="n"/>
      <c r="V53" s="50" t="n"/>
      <c r="W53" s="50" t="n"/>
      <c r="X53" s="50" t="n"/>
      <c r="Y53" s="50" t="n"/>
      <c r="Z53" s="51">
        <f>IF(A53="","",IFERROR(SUM(U53:Y53),0))</f>
        <v/>
      </c>
      <c r="AA53" s="47" t="n"/>
      <c r="AB53" s="49">
        <f>IF(A53="","",IFERROR(AA53/P53,0))</f>
        <v/>
      </c>
      <c r="AC53" s="28" t="n"/>
      <c r="AD53" s="47" t="n"/>
      <c r="AE53" s="50" t="n"/>
      <c r="AF53" s="51">
        <f>IF(A53="","",IFERROR(T53/U53,0))</f>
        <v/>
      </c>
      <c r="AG53" s="28" t="n"/>
      <c r="AH53" s="28" t="n"/>
      <c r="AI53" s="27">
        <f>IF(A53="","",IFERROR(IF(C53&lt;&gt;'Dashboard'!$K$3,"Check room count",IF(D53&gt;C53,"Out-of-order rooms exceed inventory",IF(F53&gt;E53,"Occupied rooms exceed sellable rooms",IF(G53&gt;F53,"Complimentary rooms exceed occupied rooms",IF(J53&gt;F53,"Stayovers exceed occupied rooms",IF(OR(M53&lt;0,N53&lt;0,O53&lt;0,AA53&lt;0),"Negative amount entered",IF(OR(Q53&gt;1,Q53&lt;0),"Check occupancy","OK"))))))),"Check Data"))</f>
        <v/>
      </c>
      <c r="AJ53" s="28" t="n"/>
    </row>
    <row r="54">
      <c r="A54" s="46" t="n"/>
      <c r="B54" s="27">
        <f>IF(A54="","",IFERROR(IF(MOD(A54,7)=0,"Sunday",IF(MOD(A54,7)=1,"Monday",IF(MOD(A54,7)=2,"Tuesday",IF(MOD(A54,7)=3,"Wednesday",IF(MOD(A54,7)=4,"Thursday",IF(MOD(A54,7)=5,"Friday","Saturday")))))),""))</f>
        <v/>
      </c>
      <c r="C54" s="28" t="n"/>
      <c r="D54" s="28" t="n"/>
      <c r="E54" s="27">
        <f>IF(A54="","",IFERROR(C54-D54,0))</f>
        <v/>
      </c>
      <c r="F54" s="28" t="n"/>
      <c r="G54" s="28" t="n"/>
      <c r="H54" s="28" t="n"/>
      <c r="I54" s="28" t="n"/>
      <c r="J54" s="28" t="n"/>
      <c r="K54" s="28" t="n"/>
      <c r="L54" s="28" t="n"/>
      <c r="M54" s="47" t="n"/>
      <c r="N54" s="47" t="n"/>
      <c r="O54" s="47" t="n"/>
      <c r="P54" s="48">
        <f>IF(A54="","",IFERROR(SUM(M54:O54),0))</f>
        <v/>
      </c>
      <c r="Q54" s="49">
        <f>IF(A54="","",IFERROR(F54/E54,0))</f>
        <v/>
      </c>
      <c r="R54" s="48">
        <f>IF(A54="","",IFERROR(M54/F54,0))</f>
        <v/>
      </c>
      <c r="S54" s="48">
        <f>IF(A54="","",IFERROR(M54/E54,0))</f>
        <v/>
      </c>
      <c r="T54" s="28" t="n"/>
      <c r="U54" s="50" t="n"/>
      <c r="V54" s="50" t="n"/>
      <c r="W54" s="50" t="n"/>
      <c r="X54" s="50" t="n"/>
      <c r="Y54" s="50" t="n"/>
      <c r="Z54" s="51">
        <f>IF(A54="","",IFERROR(SUM(U54:Y54),0))</f>
        <v/>
      </c>
      <c r="AA54" s="47" t="n"/>
      <c r="AB54" s="49">
        <f>IF(A54="","",IFERROR(AA54/P54,0))</f>
        <v/>
      </c>
      <c r="AC54" s="28" t="n"/>
      <c r="AD54" s="47" t="n"/>
      <c r="AE54" s="50" t="n"/>
      <c r="AF54" s="51">
        <f>IF(A54="","",IFERROR(T54/U54,0))</f>
        <v/>
      </c>
      <c r="AG54" s="28" t="n"/>
      <c r="AH54" s="28" t="n"/>
      <c r="AI54" s="27">
        <f>IF(A54="","",IFERROR(IF(C54&lt;&gt;'Dashboard'!$K$3,"Check room count",IF(D54&gt;C54,"Out-of-order rooms exceed inventory",IF(F54&gt;E54,"Occupied rooms exceed sellable rooms",IF(G54&gt;F54,"Complimentary rooms exceed occupied rooms",IF(J54&gt;F54,"Stayovers exceed occupied rooms",IF(OR(M54&lt;0,N54&lt;0,O54&lt;0,AA54&lt;0),"Negative amount entered",IF(OR(Q54&gt;1,Q54&lt;0),"Check occupancy","OK"))))))),"Check Data"))</f>
        <v/>
      </c>
      <c r="AJ54" s="28" t="n"/>
    </row>
    <row r="55">
      <c r="A55" s="46" t="n"/>
      <c r="B55" s="27">
        <f>IF(A55="","",IFERROR(IF(MOD(A55,7)=0,"Sunday",IF(MOD(A55,7)=1,"Monday",IF(MOD(A55,7)=2,"Tuesday",IF(MOD(A55,7)=3,"Wednesday",IF(MOD(A55,7)=4,"Thursday",IF(MOD(A55,7)=5,"Friday","Saturday")))))),""))</f>
        <v/>
      </c>
      <c r="C55" s="28" t="n"/>
      <c r="D55" s="28" t="n"/>
      <c r="E55" s="27">
        <f>IF(A55="","",IFERROR(C55-D55,0))</f>
        <v/>
      </c>
      <c r="F55" s="28" t="n"/>
      <c r="G55" s="28" t="n"/>
      <c r="H55" s="28" t="n"/>
      <c r="I55" s="28" t="n"/>
      <c r="J55" s="28" t="n"/>
      <c r="K55" s="28" t="n"/>
      <c r="L55" s="28" t="n"/>
      <c r="M55" s="47" t="n"/>
      <c r="N55" s="47" t="n"/>
      <c r="O55" s="47" t="n"/>
      <c r="P55" s="48">
        <f>IF(A55="","",IFERROR(SUM(M55:O55),0))</f>
        <v/>
      </c>
      <c r="Q55" s="49">
        <f>IF(A55="","",IFERROR(F55/E55,0))</f>
        <v/>
      </c>
      <c r="R55" s="48">
        <f>IF(A55="","",IFERROR(M55/F55,0))</f>
        <v/>
      </c>
      <c r="S55" s="48">
        <f>IF(A55="","",IFERROR(M55/E55,0))</f>
        <v/>
      </c>
      <c r="T55" s="28" t="n"/>
      <c r="U55" s="50" t="n"/>
      <c r="V55" s="50" t="n"/>
      <c r="W55" s="50" t="n"/>
      <c r="X55" s="50" t="n"/>
      <c r="Y55" s="50" t="n"/>
      <c r="Z55" s="51">
        <f>IF(A55="","",IFERROR(SUM(U55:Y55),0))</f>
        <v/>
      </c>
      <c r="AA55" s="47" t="n"/>
      <c r="AB55" s="49">
        <f>IF(A55="","",IFERROR(AA55/P55,0))</f>
        <v/>
      </c>
      <c r="AC55" s="28" t="n"/>
      <c r="AD55" s="47" t="n"/>
      <c r="AE55" s="50" t="n"/>
      <c r="AF55" s="51">
        <f>IF(A55="","",IFERROR(T55/U55,0))</f>
        <v/>
      </c>
      <c r="AG55" s="28" t="n"/>
      <c r="AH55" s="28" t="n"/>
      <c r="AI55" s="27">
        <f>IF(A55="","",IFERROR(IF(C55&lt;&gt;'Dashboard'!$K$3,"Check room count",IF(D55&gt;C55,"Out-of-order rooms exceed inventory",IF(F55&gt;E55,"Occupied rooms exceed sellable rooms",IF(G55&gt;F55,"Complimentary rooms exceed occupied rooms",IF(J55&gt;F55,"Stayovers exceed occupied rooms",IF(OR(M55&lt;0,N55&lt;0,O55&lt;0,AA55&lt;0),"Negative amount entered",IF(OR(Q55&gt;1,Q55&lt;0),"Check occupancy","OK"))))))),"Check Data"))</f>
        <v/>
      </c>
      <c r="AJ55" s="28" t="n"/>
    </row>
    <row r="56">
      <c r="A56" s="46" t="n"/>
      <c r="B56" s="27">
        <f>IF(A56="","",IFERROR(IF(MOD(A56,7)=0,"Sunday",IF(MOD(A56,7)=1,"Monday",IF(MOD(A56,7)=2,"Tuesday",IF(MOD(A56,7)=3,"Wednesday",IF(MOD(A56,7)=4,"Thursday",IF(MOD(A56,7)=5,"Friday","Saturday")))))),""))</f>
        <v/>
      </c>
      <c r="C56" s="28" t="n"/>
      <c r="D56" s="28" t="n"/>
      <c r="E56" s="27">
        <f>IF(A56="","",IFERROR(C56-D56,0))</f>
        <v/>
      </c>
      <c r="F56" s="28" t="n"/>
      <c r="G56" s="28" t="n"/>
      <c r="H56" s="28" t="n"/>
      <c r="I56" s="28" t="n"/>
      <c r="J56" s="28" t="n"/>
      <c r="K56" s="28" t="n"/>
      <c r="L56" s="28" t="n"/>
      <c r="M56" s="47" t="n"/>
      <c r="N56" s="47" t="n"/>
      <c r="O56" s="47" t="n"/>
      <c r="P56" s="48">
        <f>IF(A56="","",IFERROR(SUM(M56:O56),0))</f>
        <v/>
      </c>
      <c r="Q56" s="49">
        <f>IF(A56="","",IFERROR(F56/E56,0))</f>
        <v/>
      </c>
      <c r="R56" s="48">
        <f>IF(A56="","",IFERROR(M56/F56,0))</f>
        <v/>
      </c>
      <c r="S56" s="48">
        <f>IF(A56="","",IFERROR(M56/E56,0))</f>
        <v/>
      </c>
      <c r="T56" s="28" t="n"/>
      <c r="U56" s="50" t="n"/>
      <c r="V56" s="50" t="n"/>
      <c r="W56" s="50" t="n"/>
      <c r="X56" s="50" t="n"/>
      <c r="Y56" s="50" t="n"/>
      <c r="Z56" s="51">
        <f>IF(A56="","",IFERROR(SUM(U56:Y56),0))</f>
        <v/>
      </c>
      <c r="AA56" s="47" t="n"/>
      <c r="AB56" s="49">
        <f>IF(A56="","",IFERROR(AA56/P56,0))</f>
        <v/>
      </c>
      <c r="AC56" s="28" t="n"/>
      <c r="AD56" s="47" t="n"/>
      <c r="AE56" s="50" t="n"/>
      <c r="AF56" s="51">
        <f>IF(A56="","",IFERROR(T56/U56,0))</f>
        <v/>
      </c>
      <c r="AG56" s="28" t="n"/>
      <c r="AH56" s="28" t="n"/>
      <c r="AI56" s="27">
        <f>IF(A56="","",IFERROR(IF(C56&lt;&gt;'Dashboard'!$K$3,"Check room count",IF(D56&gt;C56,"Out-of-order rooms exceed inventory",IF(F56&gt;E56,"Occupied rooms exceed sellable rooms",IF(G56&gt;F56,"Complimentary rooms exceed occupied rooms",IF(J56&gt;F56,"Stayovers exceed occupied rooms",IF(OR(M56&lt;0,N56&lt;0,O56&lt;0,AA56&lt;0),"Negative amount entered",IF(OR(Q56&gt;1,Q56&lt;0),"Check occupancy","OK"))))))),"Check Data"))</f>
        <v/>
      </c>
      <c r="AJ56" s="28" t="n"/>
    </row>
    <row r="57">
      <c r="A57" s="46" t="n"/>
      <c r="B57" s="27">
        <f>IF(A57="","",IFERROR(IF(MOD(A57,7)=0,"Sunday",IF(MOD(A57,7)=1,"Monday",IF(MOD(A57,7)=2,"Tuesday",IF(MOD(A57,7)=3,"Wednesday",IF(MOD(A57,7)=4,"Thursday",IF(MOD(A57,7)=5,"Friday","Saturday")))))),""))</f>
        <v/>
      </c>
      <c r="C57" s="28" t="n"/>
      <c r="D57" s="28" t="n"/>
      <c r="E57" s="27">
        <f>IF(A57="","",IFERROR(C57-D57,0))</f>
        <v/>
      </c>
      <c r="F57" s="28" t="n"/>
      <c r="G57" s="28" t="n"/>
      <c r="H57" s="28" t="n"/>
      <c r="I57" s="28" t="n"/>
      <c r="J57" s="28" t="n"/>
      <c r="K57" s="28" t="n"/>
      <c r="L57" s="28" t="n"/>
      <c r="M57" s="47" t="n"/>
      <c r="N57" s="47" t="n"/>
      <c r="O57" s="47" t="n"/>
      <c r="P57" s="48">
        <f>IF(A57="","",IFERROR(SUM(M57:O57),0))</f>
        <v/>
      </c>
      <c r="Q57" s="49">
        <f>IF(A57="","",IFERROR(F57/E57,0))</f>
        <v/>
      </c>
      <c r="R57" s="48">
        <f>IF(A57="","",IFERROR(M57/F57,0))</f>
        <v/>
      </c>
      <c r="S57" s="48">
        <f>IF(A57="","",IFERROR(M57/E57,0))</f>
        <v/>
      </c>
      <c r="T57" s="28" t="n"/>
      <c r="U57" s="50" t="n"/>
      <c r="V57" s="50" t="n"/>
      <c r="W57" s="50" t="n"/>
      <c r="X57" s="50" t="n"/>
      <c r="Y57" s="50" t="n"/>
      <c r="Z57" s="51">
        <f>IF(A57="","",IFERROR(SUM(U57:Y57),0))</f>
        <v/>
      </c>
      <c r="AA57" s="47" t="n"/>
      <c r="AB57" s="49">
        <f>IF(A57="","",IFERROR(AA57/P57,0))</f>
        <v/>
      </c>
      <c r="AC57" s="28" t="n"/>
      <c r="AD57" s="47" t="n"/>
      <c r="AE57" s="50" t="n"/>
      <c r="AF57" s="51">
        <f>IF(A57="","",IFERROR(T57/U57,0))</f>
        <v/>
      </c>
      <c r="AG57" s="28" t="n"/>
      <c r="AH57" s="28" t="n"/>
      <c r="AI57" s="27">
        <f>IF(A57="","",IFERROR(IF(C57&lt;&gt;'Dashboard'!$K$3,"Check room count",IF(D57&gt;C57,"Out-of-order rooms exceed inventory",IF(F57&gt;E57,"Occupied rooms exceed sellable rooms",IF(G57&gt;F57,"Complimentary rooms exceed occupied rooms",IF(J57&gt;F57,"Stayovers exceed occupied rooms",IF(OR(M57&lt;0,N57&lt;0,O57&lt;0,AA57&lt;0),"Negative amount entered",IF(OR(Q57&gt;1,Q57&lt;0),"Check occupancy","OK"))))))),"Check Data"))</f>
        <v/>
      </c>
      <c r="AJ57" s="28" t="n"/>
    </row>
    <row r="58">
      <c r="A58" s="46" t="n"/>
      <c r="B58" s="27">
        <f>IF(A58="","",IFERROR(IF(MOD(A58,7)=0,"Sunday",IF(MOD(A58,7)=1,"Monday",IF(MOD(A58,7)=2,"Tuesday",IF(MOD(A58,7)=3,"Wednesday",IF(MOD(A58,7)=4,"Thursday",IF(MOD(A58,7)=5,"Friday","Saturday")))))),""))</f>
        <v/>
      </c>
      <c r="C58" s="28" t="n"/>
      <c r="D58" s="28" t="n"/>
      <c r="E58" s="27">
        <f>IF(A58="","",IFERROR(C58-D58,0))</f>
        <v/>
      </c>
      <c r="F58" s="28" t="n"/>
      <c r="G58" s="28" t="n"/>
      <c r="H58" s="28" t="n"/>
      <c r="I58" s="28" t="n"/>
      <c r="J58" s="28" t="n"/>
      <c r="K58" s="28" t="n"/>
      <c r="L58" s="28" t="n"/>
      <c r="M58" s="47" t="n"/>
      <c r="N58" s="47" t="n"/>
      <c r="O58" s="47" t="n"/>
      <c r="P58" s="48">
        <f>IF(A58="","",IFERROR(SUM(M58:O58),0))</f>
        <v/>
      </c>
      <c r="Q58" s="49">
        <f>IF(A58="","",IFERROR(F58/E58,0))</f>
        <v/>
      </c>
      <c r="R58" s="48">
        <f>IF(A58="","",IFERROR(M58/F58,0))</f>
        <v/>
      </c>
      <c r="S58" s="48">
        <f>IF(A58="","",IFERROR(M58/E58,0))</f>
        <v/>
      </c>
      <c r="T58" s="28" t="n"/>
      <c r="U58" s="50" t="n"/>
      <c r="V58" s="50" t="n"/>
      <c r="W58" s="50" t="n"/>
      <c r="X58" s="50" t="n"/>
      <c r="Y58" s="50" t="n"/>
      <c r="Z58" s="51">
        <f>IF(A58="","",IFERROR(SUM(U58:Y58),0))</f>
        <v/>
      </c>
      <c r="AA58" s="47" t="n"/>
      <c r="AB58" s="49">
        <f>IF(A58="","",IFERROR(AA58/P58,0))</f>
        <v/>
      </c>
      <c r="AC58" s="28" t="n"/>
      <c r="AD58" s="47" t="n"/>
      <c r="AE58" s="50" t="n"/>
      <c r="AF58" s="51">
        <f>IF(A58="","",IFERROR(T58/U58,0))</f>
        <v/>
      </c>
      <c r="AG58" s="28" t="n"/>
      <c r="AH58" s="28" t="n"/>
      <c r="AI58" s="27">
        <f>IF(A58="","",IFERROR(IF(C58&lt;&gt;'Dashboard'!$K$3,"Check room count",IF(D58&gt;C58,"Out-of-order rooms exceed inventory",IF(F58&gt;E58,"Occupied rooms exceed sellable rooms",IF(G58&gt;F58,"Complimentary rooms exceed occupied rooms",IF(J58&gt;F58,"Stayovers exceed occupied rooms",IF(OR(M58&lt;0,N58&lt;0,O58&lt;0,AA58&lt;0),"Negative amount entered",IF(OR(Q58&gt;1,Q58&lt;0),"Check occupancy","OK"))))))),"Check Data"))</f>
        <v/>
      </c>
      <c r="AJ58" s="28" t="n"/>
    </row>
    <row r="59">
      <c r="A59" s="46" t="n"/>
      <c r="B59" s="27">
        <f>IF(A59="","",IFERROR(IF(MOD(A59,7)=0,"Sunday",IF(MOD(A59,7)=1,"Monday",IF(MOD(A59,7)=2,"Tuesday",IF(MOD(A59,7)=3,"Wednesday",IF(MOD(A59,7)=4,"Thursday",IF(MOD(A59,7)=5,"Friday","Saturday")))))),""))</f>
        <v/>
      </c>
      <c r="C59" s="28" t="n"/>
      <c r="D59" s="28" t="n"/>
      <c r="E59" s="27">
        <f>IF(A59="","",IFERROR(C59-D59,0))</f>
        <v/>
      </c>
      <c r="F59" s="28" t="n"/>
      <c r="G59" s="28" t="n"/>
      <c r="H59" s="28" t="n"/>
      <c r="I59" s="28" t="n"/>
      <c r="J59" s="28" t="n"/>
      <c r="K59" s="28" t="n"/>
      <c r="L59" s="28" t="n"/>
      <c r="M59" s="47" t="n"/>
      <c r="N59" s="47" t="n"/>
      <c r="O59" s="47" t="n"/>
      <c r="P59" s="48">
        <f>IF(A59="","",IFERROR(SUM(M59:O59),0))</f>
        <v/>
      </c>
      <c r="Q59" s="49">
        <f>IF(A59="","",IFERROR(F59/E59,0))</f>
        <v/>
      </c>
      <c r="R59" s="48">
        <f>IF(A59="","",IFERROR(M59/F59,0))</f>
        <v/>
      </c>
      <c r="S59" s="48">
        <f>IF(A59="","",IFERROR(M59/E59,0))</f>
        <v/>
      </c>
      <c r="T59" s="28" t="n"/>
      <c r="U59" s="50" t="n"/>
      <c r="V59" s="50" t="n"/>
      <c r="W59" s="50" t="n"/>
      <c r="X59" s="50" t="n"/>
      <c r="Y59" s="50" t="n"/>
      <c r="Z59" s="51">
        <f>IF(A59="","",IFERROR(SUM(U59:Y59),0))</f>
        <v/>
      </c>
      <c r="AA59" s="47" t="n"/>
      <c r="AB59" s="49">
        <f>IF(A59="","",IFERROR(AA59/P59,0))</f>
        <v/>
      </c>
      <c r="AC59" s="28" t="n"/>
      <c r="AD59" s="47" t="n"/>
      <c r="AE59" s="50" t="n"/>
      <c r="AF59" s="51">
        <f>IF(A59="","",IFERROR(T59/U59,0))</f>
        <v/>
      </c>
      <c r="AG59" s="28" t="n"/>
      <c r="AH59" s="28" t="n"/>
      <c r="AI59" s="27">
        <f>IF(A59="","",IFERROR(IF(C59&lt;&gt;'Dashboard'!$K$3,"Check room count",IF(D59&gt;C59,"Out-of-order rooms exceed inventory",IF(F59&gt;E59,"Occupied rooms exceed sellable rooms",IF(G59&gt;F59,"Complimentary rooms exceed occupied rooms",IF(J59&gt;F59,"Stayovers exceed occupied rooms",IF(OR(M59&lt;0,N59&lt;0,O59&lt;0,AA59&lt;0),"Negative amount entered",IF(OR(Q59&gt;1,Q59&lt;0),"Check occupancy","OK"))))))),"Check Data"))</f>
        <v/>
      </c>
      <c r="AJ59" s="28" t="n"/>
    </row>
    <row r="60">
      <c r="A60" s="46" t="n"/>
      <c r="B60" s="27">
        <f>IF(A60="","",IFERROR(IF(MOD(A60,7)=0,"Sunday",IF(MOD(A60,7)=1,"Monday",IF(MOD(A60,7)=2,"Tuesday",IF(MOD(A60,7)=3,"Wednesday",IF(MOD(A60,7)=4,"Thursday",IF(MOD(A60,7)=5,"Friday","Saturday")))))),""))</f>
        <v/>
      </c>
      <c r="C60" s="28" t="n"/>
      <c r="D60" s="28" t="n"/>
      <c r="E60" s="27">
        <f>IF(A60="","",IFERROR(C60-D60,0))</f>
        <v/>
      </c>
      <c r="F60" s="28" t="n"/>
      <c r="G60" s="28" t="n"/>
      <c r="H60" s="28" t="n"/>
      <c r="I60" s="28" t="n"/>
      <c r="J60" s="28" t="n"/>
      <c r="K60" s="28" t="n"/>
      <c r="L60" s="28" t="n"/>
      <c r="M60" s="47" t="n"/>
      <c r="N60" s="47" t="n"/>
      <c r="O60" s="47" t="n"/>
      <c r="P60" s="48">
        <f>IF(A60="","",IFERROR(SUM(M60:O60),0))</f>
        <v/>
      </c>
      <c r="Q60" s="49">
        <f>IF(A60="","",IFERROR(F60/E60,0))</f>
        <v/>
      </c>
      <c r="R60" s="48">
        <f>IF(A60="","",IFERROR(M60/F60,0))</f>
        <v/>
      </c>
      <c r="S60" s="48">
        <f>IF(A60="","",IFERROR(M60/E60,0))</f>
        <v/>
      </c>
      <c r="T60" s="28" t="n"/>
      <c r="U60" s="50" t="n"/>
      <c r="V60" s="50" t="n"/>
      <c r="W60" s="50" t="n"/>
      <c r="X60" s="50" t="n"/>
      <c r="Y60" s="50" t="n"/>
      <c r="Z60" s="51">
        <f>IF(A60="","",IFERROR(SUM(U60:Y60),0))</f>
        <v/>
      </c>
      <c r="AA60" s="47" t="n"/>
      <c r="AB60" s="49">
        <f>IF(A60="","",IFERROR(AA60/P60,0))</f>
        <v/>
      </c>
      <c r="AC60" s="28" t="n"/>
      <c r="AD60" s="47" t="n"/>
      <c r="AE60" s="50" t="n"/>
      <c r="AF60" s="51">
        <f>IF(A60="","",IFERROR(T60/U60,0))</f>
        <v/>
      </c>
      <c r="AG60" s="28" t="n"/>
      <c r="AH60" s="28" t="n"/>
      <c r="AI60" s="27">
        <f>IF(A60="","",IFERROR(IF(C60&lt;&gt;'Dashboard'!$K$3,"Check room count",IF(D60&gt;C60,"Out-of-order rooms exceed inventory",IF(F60&gt;E60,"Occupied rooms exceed sellable rooms",IF(G60&gt;F60,"Complimentary rooms exceed occupied rooms",IF(J60&gt;F60,"Stayovers exceed occupied rooms",IF(OR(M60&lt;0,N60&lt;0,O60&lt;0,AA60&lt;0),"Negative amount entered",IF(OR(Q60&gt;1,Q60&lt;0),"Check occupancy","OK"))))))),"Check Data"))</f>
        <v/>
      </c>
      <c r="AJ60" s="28" t="n"/>
    </row>
    <row r="61">
      <c r="A61" s="46" t="n"/>
      <c r="B61" s="27">
        <f>IF(A61="","",IFERROR(IF(MOD(A61,7)=0,"Sunday",IF(MOD(A61,7)=1,"Monday",IF(MOD(A61,7)=2,"Tuesday",IF(MOD(A61,7)=3,"Wednesday",IF(MOD(A61,7)=4,"Thursday",IF(MOD(A61,7)=5,"Friday","Saturday")))))),""))</f>
        <v/>
      </c>
      <c r="C61" s="28" t="n"/>
      <c r="D61" s="28" t="n"/>
      <c r="E61" s="27">
        <f>IF(A61="","",IFERROR(C61-D61,0))</f>
        <v/>
      </c>
      <c r="F61" s="28" t="n"/>
      <c r="G61" s="28" t="n"/>
      <c r="H61" s="28" t="n"/>
      <c r="I61" s="28" t="n"/>
      <c r="J61" s="28" t="n"/>
      <c r="K61" s="28" t="n"/>
      <c r="L61" s="28" t="n"/>
      <c r="M61" s="47" t="n"/>
      <c r="N61" s="47" t="n"/>
      <c r="O61" s="47" t="n"/>
      <c r="P61" s="48">
        <f>IF(A61="","",IFERROR(SUM(M61:O61),0))</f>
        <v/>
      </c>
      <c r="Q61" s="49">
        <f>IF(A61="","",IFERROR(F61/E61,0))</f>
        <v/>
      </c>
      <c r="R61" s="48">
        <f>IF(A61="","",IFERROR(M61/F61,0))</f>
        <v/>
      </c>
      <c r="S61" s="48">
        <f>IF(A61="","",IFERROR(M61/E61,0))</f>
        <v/>
      </c>
      <c r="T61" s="28" t="n"/>
      <c r="U61" s="50" t="n"/>
      <c r="V61" s="50" t="n"/>
      <c r="W61" s="50" t="n"/>
      <c r="X61" s="50" t="n"/>
      <c r="Y61" s="50" t="n"/>
      <c r="Z61" s="51">
        <f>IF(A61="","",IFERROR(SUM(U61:Y61),0))</f>
        <v/>
      </c>
      <c r="AA61" s="47" t="n"/>
      <c r="AB61" s="49">
        <f>IF(A61="","",IFERROR(AA61/P61,0))</f>
        <v/>
      </c>
      <c r="AC61" s="28" t="n"/>
      <c r="AD61" s="47" t="n"/>
      <c r="AE61" s="50" t="n"/>
      <c r="AF61" s="51">
        <f>IF(A61="","",IFERROR(T61/U61,0))</f>
        <v/>
      </c>
      <c r="AG61" s="28" t="n"/>
      <c r="AH61" s="28" t="n"/>
      <c r="AI61" s="27">
        <f>IF(A61="","",IFERROR(IF(C61&lt;&gt;'Dashboard'!$K$3,"Check room count",IF(D61&gt;C61,"Out-of-order rooms exceed inventory",IF(F61&gt;E61,"Occupied rooms exceed sellable rooms",IF(G61&gt;F61,"Complimentary rooms exceed occupied rooms",IF(J61&gt;F61,"Stayovers exceed occupied rooms",IF(OR(M61&lt;0,N61&lt;0,O61&lt;0,AA61&lt;0),"Negative amount entered",IF(OR(Q61&gt;1,Q61&lt;0),"Check occupancy","OK"))))))),"Check Data"))</f>
        <v/>
      </c>
      <c r="AJ61" s="28" t="n"/>
    </row>
    <row r="62">
      <c r="A62" s="46" t="n"/>
      <c r="B62" s="27">
        <f>IF(A62="","",IFERROR(IF(MOD(A62,7)=0,"Sunday",IF(MOD(A62,7)=1,"Monday",IF(MOD(A62,7)=2,"Tuesday",IF(MOD(A62,7)=3,"Wednesday",IF(MOD(A62,7)=4,"Thursday",IF(MOD(A62,7)=5,"Friday","Saturday")))))),""))</f>
        <v/>
      </c>
      <c r="C62" s="28" t="n"/>
      <c r="D62" s="28" t="n"/>
      <c r="E62" s="27">
        <f>IF(A62="","",IFERROR(C62-D62,0))</f>
        <v/>
      </c>
      <c r="F62" s="28" t="n"/>
      <c r="G62" s="28" t="n"/>
      <c r="H62" s="28" t="n"/>
      <c r="I62" s="28" t="n"/>
      <c r="J62" s="28" t="n"/>
      <c r="K62" s="28" t="n"/>
      <c r="L62" s="28" t="n"/>
      <c r="M62" s="47" t="n"/>
      <c r="N62" s="47" t="n"/>
      <c r="O62" s="47" t="n"/>
      <c r="P62" s="48">
        <f>IF(A62="","",IFERROR(SUM(M62:O62),0))</f>
        <v/>
      </c>
      <c r="Q62" s="49">
        <f>IF(A62="","",IFERROR(F62/E62,0))</f>
        <v/>
      </c>
      <c r="R62" s="48">
        <f>IF(A62="","",IFERROR(M62/F62,0))</f>
        <v/>
      </c>
      <c r="S62" s="48">
        <f>IF(A62="","",IFERROR(M62/E62,0))</f>
        <v/>
      </c>
      <c r="T62" s="28" t="n"/>
      <c r="U62" s="50" t="n"/>
      <c r="V62" s="50" t="n"/>
      <c r="W62" s="50" t="n"/>
      <c r="X62" s="50" t="n"/>
      <c r="Y62" s="50" t="n"/>
      <c r="Z62" s="51">
        <f>IF(A62="","",IFERROR(SUM(U62:Y62),0))</f>
        <v/>
      </c>
      <c r="AA62" s="47" t="n"/>
      <c r="AB62" s="49">
        <f>IF(A62="","",IFERROR(AA62/P62,0))</f>
        <v/>
      </c>
      <c r="AC62" s="28" t="n"/>
      <c r="AD62" s="47" t="n"/>
      <c r="AE62" s="50" t="n"/>
      <c r="AF62" s="51">
        <f>IF(A62="","",IFERROR(T62/U62,0))</f>
        <v/>
      </c>
      <c r="AG62" s="28" t="n"/>
      <c r="AH62" s="28" t="n"/>
      <c r="AI62" s="27">
        <f>IF(A62="","",IFERROR(IF(C62&lt;&gt;'Dashboard'!$K$3,"Check room count",IF(D62&gt;C62,"Out-of-order rooms exceed inventory",IF(F62&gt;E62,"Occupied rooms exceed sellable rooms",IF(G62&gt;F62,"Complimentary rooms exceed occupied rooms",IF(J62&gt;F62,"Stayovers exceed occupied rooms",IF(OR(M62&lt;0,N62&lt;0,O62&lt;0,AA62&lt;0),"Negative amount entered",IF(OR(Q62&gt;1,Q62&lt;0),"Check occupancy","OK"))))))),"Check Data"))</f>
        <v/>
      </c>
      <c r="AJ62" s="28" t="n"/>
    </row>
    <row r="63">
      <c r="A63" s="46" t="n"/>
      <c r="B63" s="27">
        <f>IF(A63="","",IFERROR(IF(MOD(A63,7)=0,"Sunday",IF(MOD(A63,7)=1,"Monday",IF(MOD(A63,7)=2,"Tuesday",IF(MOD(A63,7)=3,"Wednesday",IF(MOD(A63,7)=4,"Thursday",IF(MOD(A63,7)=5,"Friday","Saturday")))))),""))</f>
        <v/>
      </c>
      <c r="C63" s="28" t="n"/>
      <c r="D63" s="28" t="n"/>
      <c r="E63" s="27">
        <f>IF(A63="","",IFERROR(C63-D63,0))</f>
        <v/>
      </c>
      <c r="F63" s="28" t="n"/>
      <c r="G63" s="28" t="n"/>
      <c r="H63" s="28" t="n"/>
      <c r="I63" s="28" t="n"/>
      <c r="J63" s="28" t="n"/>
      <c r="K63" s="28" t="n"/>
      <c r="L63" s="28" t="n"/>
      <c r="M63" s="47" t="n"/>
      <c r="N63" s="47" t="n"/>
      <c r="O63" s="47" t="n"/>
      <c r="P63" s="48">
        <f>IF(A63="","",IFERROR(SUM(M63:O63),0))</f>
        <v/>
      </c>
      <c r="Q63" s="49">
        <f>IF(A63="","",IFERROR(F63/E63,0))</f>
        <v/>
      </c>
      <c r="R63" s="48">
        <f>IF(A63="","",IFERROR(M63/F63,0))</f>
        <v/>
      </c>
      <c r="S63" s="48">
        <f>IF(A63="","",IFERROR(M63/E63,0))</f>
        <v/>
      </c>
      <c r="T63" s="28" t="n"/>
      <c r="U63" s="50" t="n"/>
      <c r="V63" s="50" t="n"/>
      <c r="W63" s="50" t="n"/>
      <c r="X63" s="50" t="n"/>
      <c r="Y63" s="50" t="n"/>
      <c r="Z63" s="51">
        <f>IF(A63="","",IFERROR(SUM(U63:Y63),0))</f>
        <v/>
      </c>
      <c r="AA63" s="47" t="n"/>
      <c r="AB63" s="49">
        <f>IF(A63="","",IFERROR(AA63/P63,0))</f>
        <v/>
      </c>
      <c r="AC63" s="28" t="n"/>
      <c r="AD63" s="47" t="n"/>
      <c r="AE63" s="50" t="n"/>
      <c r="AF63" s="51">
        <f>IF(A63="","",IFERROR(T63/U63,0))</f>
        <v/>
      </c>
      <c r="AG63" s="28" t="n"/>
      <c r="AH63" s="28" t="n"/>
      <c r="AI63" s="27">
        <f>IF(A63="","",IFERROR(IF(C63&lt;&gt;'Dashboard'!$K$3,"Check room count",IF(D63&gt;C63,"Out-of-order rooms exceed inventory",IF(F63&gt;E63,"Occupied rooms exceed sellable rooms",IF(G63&gt;F63,"Complimentary rooms exceed occupied rooms",IF(J63&gt;F63,"Stayovers exceed occupied rooms",IF(OR(M63&lt;0,N63&lt;0,O63&lt;0,AA63&lt;0),"Negative amount entered",IF(OR(Q63&gt;1,Q63&lt;0),"Check occupancy","OK"))))))),"Check Data"))</f>
        <v/>
      </c>
      <c r="AJ63" s="28" t="n"/>
    </row>
    <row r="64">
      <c r="A64" s="46" t="n"/>
      <c r="B64" s="27">
        <f>IF(A64="","",IFERROR(IF(MOD(A64,7)=0,"Sunday",IF(MOD(A64,7)=1,"Monday",IF(MOD(A64,7)=2,"Tuesday",IF(MOD(A64,7)=3,"Wednesday",IF(MOD(A64,7)=4,"Thursday",IF(MOD(A64,7)=5,"Friday","Saturday")))))),""))</f>
        <v/>
      </c>
      <c r="C64" s="28" t="n"/>
      <c r="D64" s="28" t="n"/>
      <c r="E64" s="27">
        <f>IF(A64="","",IFERROR(C64-D64,0))</f>
        <v/>
      </c>
      <c r="F64" s="28" t="n"/>
      <c r="G64" s="28" t="n"/>
      <c r="H64" s="28" t="n"/>
      <c r="I64" s="28" t="n"/>
      <c r="J64" s="28" t="n"/>
      <c r="K64" s="28" t="n"/>
      <c r="L64" s="28" t="n"/>
      <c r="M64" s="47" t="n"/>
      <c r="N64" s="47" t="n"/>
      <c r="O64" s="47" t="n"/>
      <c r="P64" s="48">
        <f>IF(A64="","",IFERROR(SUM(M64:O64),0))</f>
        <v/>
      </c>
      <c r="Q64" s="49">
        <f>IF(A64="","",IFERROR(F64/E64,0))</f>
        <v/>
      </c>
      <c r="R64" s="48">
        <f>IF(A64="","",IFERROR(M64/F64,0))</f>
        <v/>
      </c>
      <c r="S64" s="48">
        <f>IF(A64="","",IFERROR(M64/E64,0))</f>
        <v/>
      </c>
      <c r="T64" s="28" t="n"/>
      <c r="U64" s="50" t="n"/>
      <c r="V64" s="50" t="n"/>
      <c r="W64" s="50" t="n"/>
      <c r="X64" s="50" t="n"/>
      <c r="Y64" s="50" t="n"/>
      <c r="Z64" s="51">
        <f>IF(A64="","",IFERROR(SUM(U64:Y64),0))</f>
        <v/>
      </c>
      <c r="AA64" s="47" t="n"/>
      <c r="AB64" s="49">
        <f>IF(A64="","",IFERROR(AA64/P64,0))</f>
        <v/>
      </c>
      <c r="AC64" s="28" t="n"/>
      <c r="AD64" s="47" t="n"/>
      <c r="AE64" s="50" t="n"/>
      <c r="AF64" s="51">
        <f>IF(A64="","",IFERROR(T64/U64,0))</f>
        <v/>
      </c>
      <c r="AG64" s="28" t="n"/>
      <c r="AH64" s="28" t="n"/>
      <c r="AI64" s="27">
        <f>IF(A64="","",IFERROR(IF(C64&lt;&gt;'Dashboard'!$K$3,"Check room count",IF(D64&gt;C64,"Out-of-order rooms exceed inventory",IF(F64&gt;E64,"Occupied rooms exceed sellable rooms",IF(G64&gt;F64,"Complimentary rooms exceed occupied rooms",IF(J64&gt;F64,"Stayovers exceed occupied rooms",IF(OR(M64&lt;0,N64&lt;0,O64&lt;0,AA64&lt;0),"Negative amount entered",IF(OR(Q64&gt;1,Q64&lt;0),"Check occupancy","OK"))))))),"Check Data"))</f>
        <v/>
      </c>
      <c r="AJ64" s="28" t="n"/>
    </row>
    <row r="65">
      <c r="A65" s="46" t="n"/>
      <c r="B65" s="27">
        <f>IF(A65="","",IFERROR(IF(MOD(A65,7)=0,"Sunday",IF(MOD(A65,7)=1,"Monday",IF(MOD(A65,7)=2,"Tuesday",IF(MOD(A65,7)=3,"Wednesday",IF(MOD(A65,7)=4,"Thursday",IF(MOD(A65,7)=5,"Friday","Saturday")))))),""))</f>
        <v/>
      </c>
      <c r="C65" s="28" t="n"/>
      <c r="D65" s="28" t="n"/>
      <c r="E65" s="27">
        <f>IF(A65="","",IFERROR(C65-D65,0))</f>
        <v/>
      </c>
      <c r="F65" s="28" t="n"/>
      <c r="G65" s="28" t="n"/>
      <c r="H65" s="28" t="n"/>
      <c r="I65" s="28" t="n"/>
      <c r="J65" s="28" t="n"/>
      <c r="K65" s="28" t="n"/>
      <c r="L65" s="28" t="n"/>
      <c r="M65" s="47" t="n"/>
      <c r="N65" s="47" t="n"/>
      <c r="O65" s="47" t="n"/>
      <c r="P65" s="48">
        <f>IF(A65="","",IFERROR(SUM(M65:O65),0))</f>
        <v/>
      </c>
      <c r="Q65" s="49">
        <f>IF(A65="","",IFERROR(F65/E65,0))</f>
        <v/>
      </c>
      <c r="R65" s="48">
        <f>IF(A65="","",IFERROR(M65/F65,0))</f>
        <v/>
      </c>
      <c r="S65" s="48">
        <f>IF(A65="","",IFERROR(M65/E65,0))</f>
        <v/>
      </c>
      <c r="T65" s="28" t="n"/>
      <c r="U65" s="50" t="n"/>
      <c r="V65" s="50" t="n"/>
      <c r="W65" s="50" t="n"/>
      <c r="X65" s="50" t="n"/>
      <c r="Y65" s="50" t="n"/>
      <c r="Z65" s="51">
        <f>IF(A65="","",IFERROR(SUM(U65:Y65),0))</f>
        <v/>
      </c>
      <c r="AA65" s="47" t="n"/>
      <c r="AB65" s="49">
        <f>IF(A65="","",IFERROR(AA65/P65,0))</f>
        <v/>
      </c>
      <c r="AC65" s="28" t="n"/>
      <c r="AD65" s="47" t="n"/>
      <c r="AE65" s="50" t="n"/>
      <c r="AF65" s="51">
        <f>IF(A65="","",IFERROR(T65/U65,0))</f>
        <v/>
      </c>
      <c r="AG65" s="28" t="n"/>
      <c r="AH65" s="28" t="n"/>
      <c r="AI65" s="27">
        <f>IF(A65="","",IFERROR(IF(C65&lt;&gt;'Dashboard'!$K$3,"Check room count",IF(D65&gt;C65,"Out-of-order rooms exceed inventory",IF(F65&gt;E65,"Occupied rooms exceed sellable rooms",IF(G65&gt;F65,"Complimentary rooms exceed occupied rooms",IF(J65&gt;F65,"Stayovers exceed occupied rooms",IF(OR(M65&lt;0,N65&lt;0,O65&lt;0,AA65&lt;0),"Negative amount entered",IF(OR(Q65&gt;1,Q65&lt;0),"Check occupancy","OK"))))))),"Check Data"))</f>
        <v/>
      </c>
      <c r="AJ65" s="28" t="n"/>
    </row>
    <row r="66">
      <c r="A66" s="46" t="n"/>
      <c r="B66" s="27">
        <f>IF(A66="","",IFERROR(IF(MOD(A66,7)=0,"Sunday",IF(MOD(A66,7)=1,"Monday",IF(MOD(A66,7)=2,"Tuesday",IF(MOD(A66,7)=3,"Wednesday",IF(MOD(A66,7)=4,"Thursday",IF(MOD(A66,7)=5,"Friday","Saturday")))))),""))</f>
        <v/>
      </c>
      <c r="C66" s="28" t="n"/>
      <c r="D66" s="28" t="n"/>
      <c r="E66" s="27">
        <f>IF(A66="","",IFERROR(C66-D66,0))</f>
        <v/>
      </c>
      <c r="F66" s="28" t="n"/>
      <c r="G66" s="28" t="n"/>
      <c r="H66" s="28" t="n"/>
      <c r="I66" s="28" t="n"/>
      <c r="J66" s="28" t="n"/>
      <c r="K66" s="28" t="n"/>
      <c r="L66" s="28" t="n"/>
      <c r="M66" s="47" t="n"/>
      <c r="N66" s="47" t="n"/>
      <c r="O66" s="47" t="n"/>
      <c r="P66" s="48">
        <f>IF(A66="","",IFERROR(SUM(M66:O66),0))</f>
        <v/>
      </c>
      <c r="Q66" s="49">
        <f>IF(A66="","",IFERROR(F66/E66,0))</f>
        <v/>
      </c>
      <c r="R66" s="48">
        <f>IF(A66="","",IFERROR(M66/F66,0))</f>
        <v/>
      </c>
      <c r="S66" s="48">
        <f>IF(A66="","",IFERROR(M66/E66,0))</f>
        <v/>
      </c>
      <c r="T66" s="28" t="n"/>
      <c r="U66" s="50" t="n"/>
      <c r="V66" s="50" t="n"/>
      <c r="W66" s="50" t="n"/>
      <c r="X66" s="50" t="n"/>
      <c r="Y66" s="50" t="n"/>
      <c r="Z66" s="51">
        <f>IF(A66="","",IFERROR(SUM(U66:Y66),0))</f>
        <v/>
      </c>
      <c r="AA66" s="47" t="n"/>
      <c r="AB66" s="49">
        <f>IF(A66="","",IFERROR(AA66/P66,0))</f>
        <v/>
      </c>
      <c r="AC66" s="28" t="n"/>
      <c r="AD66" s="47" t="n"/>
      <c r="AE66" s="50" t="n"/>
      <c r="AF66" s="51">
        <f>IF(A66="","",IFERROR(T66/U66,0))</f>
        <v/>
      </c>
      <c r="AG66" s="28" t="n"/>
      <c r="AH66" s="28" t="n"/>
      <c r="AI66" s="27">
        <f>IF(A66="","",IFERROR(IF(C66&lt;&gt;'Dashboard'!$K$3,"Check room count",IF(D66&gt;C66,"Out-of-order rooms exceed inventory",IF(F66&gt;E66,"Occupied rooms exceed sellable rooms",IF(G66&gt;F66,"Complimentary rooms exceed occupied rooms",IF(J66&gt;F66,"Stayovers exceed occupied rooms",IF(OR(M66&lt;0,N66&lt;0,O66&lt;0,AA66&lt;0),"Negative amount entered",IF(OR(Q66&gt;1,Q66&lt;0),"Check occupancy","OK"))))))),"Check Data"))</f>
        <v/>
      </c>
      <c r="AJ66" s="28" t="n"/>
    </row>
    <row r="67">
      <c r="A67" s="46" t="n"/>
      <c r="B67" s="27">
        <f>IF(A67="","",IFERROR(IF(MOD(A67,7)=0,"Sunday",IF(MOD(A67,7)=1,"Monday",IF(MOD(A67,7)=2,"Tuesday",IF(MOD(A67,7)=3,"Wednesday",IF(MOD(A67,7)=4,"Thursday",IF(MOD(A67,7)=5,"Friday","Saturday")))))),""))</f>
        <v/>
      </c>
      <c r="C67" s="28" t="n"/>
      <c r="D67" s="28" t="n"/>
      <c r="E67" s="27">
        <f>IF(A67="","",IFERROR(C67-D67,0))</f>
        <v/>
      </c>
      <c r="F67" s="28" t="n"/>
      <c r="G67" s="28" t="n"/>
      <c r="H67" s="28" t="n"/>
      <c r="I67" s="28" t="n"/>
      <c r="J67" s="28" t="n"/>
      <c r="K67" s="28" t="n"/>
      <c r="L67" s="28" t="n"/>
      <c r="M67" s="47" t="n"/>
      <c r="N67" s="47" t="n"/>
      <c r="O67" s="47" t="n"/>
      <c r="P67" s="48">
        <f>IF(A67="","",IFERROR(SUM(M67:O67),0))</f>
        <v/>
      </c>
      <c r="Q67" s="49">
        <f>IF(A67="","",IFERROR(F67/E67,0))</f>
        <v/>
      </c>
      <c r="R67" s="48">
        <f>IF(A67="","",IFERROR(M67/F67,0))</f>
        <v/>
      </c>
      <c r="S67" s="48">
        <f>IF(A67="","",IFERROR(M67/E67,0))</f>
        <v/>
      </c>
      <c r="T67" s="28" t="n"/>
      <c r="U67" s="50" t="n"/>
      <c r="V67" s="50" t="n"/>
      <c r="W67" s="50" t="n"/>
      <c r="X67" s="50" t="n"/>
      <c r="Y67" s="50" t="n"/>
      <c r="Z67" s="51">
        <f>IF(A67="","",IFERROR(SUM(U67:Y67),0))</f>
        <v/>
      </c>
      <c r="AA67" s="47" t="n"/>
      <c r="AB67" s="49">
        <f>IF(A67="","",IFERROR(AA67/P67,0))</f>
        <v/>
      </c>
      <c r="AC67" s="28" t="n"/>
      <c r="AD67" s="47" t="n"/>
      <c r="AE67" s="50" t="n"/>
      <c r="AF67" s="51">
        <f>IF(A67="","",IFERROR(T67/U67,0))</f>
        <v/>
      </c>
      <c r="AG67" s="28" t="n"/>
      <c r="AH67" s="28" t="n"/>
      <c r="AI67" s="27">
        <f>IF(A67="","",IFERROR(IF(C67&lt;&gt;'Dashboard'!$K$3,"Check room count",IF(D67&gt;C67,"Out-of-order rooms exceed inventory",IF(F67&gt;E67,"Occupied rooms exceed sellable rooms",IF(G67&gt;F67,"Complimentary rooms exceed occupied rooms",IF(J67&gt;F67,"Stayovers exceed occupied rooms",IF(OR(M67&lt;0,N67&lt;0,O67&lt;0,AA67&lt;0),"Negative amount entered",IF(OR(Q67&gt;1,Q67&lt;0),"Check occupancy","OK"))))))),"Check Data"))</f>
        <v/>
      </c>
      <c r="AJ67" s="28" t="n"/>
    </row>
    <row r="68">
      <c r="A68" s="46" t="n"/>
      <c r="B68" s="27">
        <f>IF(A68="","",IFERROR(IF(MOD(A68,7)=0,"Sunday",IF(MOD(A68,7)=1,"Monday",IF(MOD(A68,7)=2,"Tuesday",IF(MOD(A68,7)=3,"Wednesday",IF(MOD(A68,7)=4,"Thursday",IF(MOD(A68,7)=5,"Friday","Saturday")))))),""))</f>
        <v/>
      </c>
      <c r="C68" s="28" t="n"/>
      <c r="D68" s="28" t="n"/>
      <c r="E68" s="27">
        <f>IF(A68="","",IFERROR(C68-D68,0))</f>
        <v/>
      </c>
      <c r="F68" s="28" t="n"/>
      <c r="G68" s="28" t="n"/>
      <c r="H68" s="28" t="n"/>
      <c r="I68" s="28" t="n"/>
      <c r="J68" s="28" t="n"/>
      <c r="K68" s="28" t="n"/>
      <c r="L68" s="28" t="n"/>
      <c r="M68" s="47" t="n"/>
      <c r="N68" s="47" t="n"/>
      <c r="O68" s="47" t="n"/>
      <c r="P68" s="48">
        <f>IF(A68="","",IFERROR(SUM(M68:O68),0))</f>
        <v/>
      </c>
      <c r="Q68" s="49">
        <f>IF(A68="","",IFERROR(F68/E68,0))</f>
        <v/>
      </c>
      <c r="R68" s="48">
        <f>IF(A68="","",IFERROR(M68/F68,0))</f>
        <v/>
      </c>
      <c r="S68" s="48">
        <f>IF(A68="","",IFERROR(M68/E68,0))</f>
        <v/>
      </c>
      <c r="T68" s="28" t="n"/>
      <c r="U68" s="50" t="n"/>
      <c r="V68" s="50" t="n"/>
      <c r="W68" s="50" t="n"/>
      <c r="X68" s="50" t="n"/>
      <c r="Y68" s="50" t="n"/>
      <c r="Z68" s="51">
        <f>IF(A68="","",IFERROR(SUM(U68:Y68),0))</f>
        <v/>
      </c>
      <c r="AA68" s="47" t="n"/>
      <c r="AB68" s="49">
        <f>IF(A68="","",IFERROR(AA68/P68,0))</f>
        <v/>
      </c>
      <c r="AC68" s="28" t="n"/>
      <c r="AD68" s="47" t="n"/>
      <c r="AE68" s="50" t="n"/>
      <c r="AF68" s="51">
        <f>IF(A68="","",IFERROR(T68/U68,0))</f>
        <v/>
      </c>
      <c r="AG68" s="28" t="n"/>
      <c r="AH68" s="28" t="n"/>
      <c r="AI68" s="27">
        <f>IF(A68="","",IFERROR(IF(C68&lt;&gt;'Dashboard'!$K$3,"Check room count",IF(D68&gt;C68,"Out-of-order rooms exceed inventory",IF(F68&gt;E68,"Occupied rooms exceed sellable rooms",IF(G68&gt;F68,"Complimentary rooms exceed occupied rooms",IF(J68&gt;F68,"Stayovers exceed occupied rooms",IF(OR(M68&lt;0,N68&lt;0,O68&lt;0,AA68&lt;0),"Negative amount entered",IF(OR(Q68&gt;1,Q68&lt;0),"Check occupancy","OK"))))))),"Check Data"))</f>
        <v/>
      </c>
      <c r="AJ68" s="28" t="n"/>
    </row>
    <row r="69">
      <c r="A69" s="46" t="n"/>
      <c r="B69" s="27">
        <f>IF(A69="","",IFERROR(IF(MOD(A69,7)=0,"Sunday",IF(MOD(A69,7)=1,"Monday",IF(MOD(A69,7)=2,"Tuesday",IF(MOD(A69,7)=3,"Wednesday",IF(MOD(A69,7)=4,"Thursday",IF(MOD(A69,7)=5,"Friday","Saturday")))))),""))</f>
        <v/>
      </c>
      <c r="C69" s="28" t="n"/>
      <c r="D69" s="28" t="n"/>
      <c r="E69" s="27">
        <f>IF(A69="","",IFERROR(C69-D69,0))</f>
        <v/>
      </c>
      <c r="F69" s="28" t="n"/>
      <c r="G69" s="28" t="n"/>
      <c r="H69" s="28" t="n"/>
      <c r="I69" s="28" t="n"/>
      <c r="J69" s="28" t="n"/>
      <c r="K69" s="28" t="n"/>
      <c r="L69" s="28" t="n"/>
      <c r="M69" s="47" t="n"/>
      <c r="N69" s="47" t="n"/>
      <c r="O69" s="47" t="n"/>
      <c r="P69" s="48">
        <f>IF(A69="","",IFERROR(SUM(M69:O69),0))</f>
        <v/>
      </c>
      <c r="Q69" s="49">
        <f>IF(A69="","",IFERROR(F69/E69,0))</f>
        <v/>
      </c>
      <c r="R69" s="48">
        <f>IF(A69="","",IFERROR(M69/F69,0))</f>
        <v/>
      </c>
      <c r="S69" s="48">
        <f>IF(A69="","",IFERROR(M69/E69,0))</f>
        <v/>
      </c>
      <c r="T69" s="28" t="n"/>
      <c r="U69" s="50" t="n"/>
      <c r="V69" s="50" t="n"/>
      <c r="W69" s="50" t="n"/>
      <c r="X69" s="50" t="n"/>
      <c r="Y69" s="50" t="n"/>
      <c r="Z69" s="51">
        <f>IF(A69="","",IFERROR(SUM(U69:Y69),0))</f>
        <v/>
      </c>
      <c r="AA69" s="47" t="n"/>
      <c r="AB69" s="49">
        <f>IF(A69="","",IFERROR(AA69/P69,0))</f>
        <v/>
      </c>
      <c r="AC69" s="28" t="n"/>
      <c r="AD69" s="47" t="n"/>
      <c r="AE69" s="50" t="n"/>
      <c r="AF69" s="51">
        <f>IF(A69="","",IFERROR(T69/U69,0))</f>
        <v/>
      </c>
      <c r="AG69" s="28" t="n"/>
      <c r="AH69" s="28" t="n"/>
      <c r="AI69" s="27">
        <f>IF(A69="","",IFERROR(IF(C69&lt;&gt;'Dashboard'!$K$3,"Check room count",IF(D69&gt;C69,"Out-of-order rooms exceed inventory",IF(F69&gt;E69,"Occupied rooms exceed sellable rooms",IF(G69&gt;F69,"Complimentary rooms exceed occupied rooms",IF(J69&gt;F69,"Stayovers exceed occupied rooms",IF(OR(M69&lt;0,N69&lt;0,O69&lt;0,AA69&lt;0),"Negative amount entered",IF(OR(Q69&gt;1,Q69&lt;0),"Check occupancy","OK"))))))),"Check Data"))</f>
        <v/>
      </c>
      <c r="AJ69" s="28" t="n"/>
    </row>
    <row r="70">
      <c r="A70" s="46" t="n"/>
      <c r="B70" s="27">
        <f>IF(A70="","",IFERROR(IF(MOD(A70,7)=0,"Sunday",IF(MOD(A70,7)=1,"Monday",IF(MOD(A70,7)=2,"Tuesday",IF(MOD(A70,7)=3,"Wednesday",IF(MOD(A70,7)=4,"Thursday",IF(MOD(A70,7)=5,"Friday","Saturday")))))),""))</f>
        <v/>
      </c>
      <c r="C70" s="28" t="n"/>
      <c r="D70" s="28" t="n"/>
      <c r="E70" s="27">
        <f>IF(A70="","",IFERROR(C70-D70,0))</f>
        <v/>
      </c>
      <c r="F70" s="28" t="n"/>
      <c r="G70" s="28" t="n"/>
      <c r="H70" s="28" t="n"/>
      <c r="I70" s="28" t="n"/>
      <c r="J70" s="28" t="n"/>
      <c r="K70" s="28" t="n"/>
      <c r="L70" s="28" t="n"/>
      <c r="M70" s="47" t="n"/>
      <c r="N70" s="47" t="n"/>
      <c r="O70" s="47" t="n"/>
      <c r="P70" s="48">
        <f>IF(A70="","",IFERROR(SUM(M70:O70),0))</f>
        <v/>
      </c>
      <c r="Q70" s="49">
        <f>IF(A70="","",IFERROR(F70/E70,0))</f>
        <v/>
      </c>
      <c r="R70" s="48">
        <f>IF(A70="","",IFERROR(M70/F70,0))</f>
        <v/>
      </c>
      <c r="S70" s="48">
        <f>IF(A70="","",IFERROR(M70/E70,0))</f>
        <v/>
      </c>
      <c r="T70" s="28" t="n"/>
      <c r="U70" s="50" t="n"/>
      <c r="V70" s="50" t="n"/>
      <c r="W70" s="50" t="n"/>
      <c r="X70" s="50" t="n"/>
      <c r="Y70" s="50" t="n"/>
      <c r="Z70" s="51">
        <f>IF(A70="","",IFERROR(SUM(U70:Y70),0))</f>
        <v/>
      </c>
      <c r="AA70" s="47" t="n"/>
      <c r="AB70" s="49">
        <f>IF(A70="","",IFERROR(AA70/P70,0))</f>
        <v/>
      </c>
      <c r="AC70" s="28" t="n"/>
      <c r="AD70" s="47" t="n"/>
      <c r="AE70" s="50" t="n"/>
      <c r="AF70" s="51">
        <f>IF(A70="","",IFERROR(T70/U70,0))</f>
        <v/>
      </c>
      <c r="AG70" s="28" t="n"/>
      <c r="AH70" s="28" t="n"/>
      <c r="AI70" s="27">
        <f>IF(A70="","",IFERROR(IF(C70&lt;&gt;'Dashboard'!$K$3,"Check room count",IF(D70&gt;C70,"Out-of-order rooms exceed inventory",IF(F70&gt;E70,"Occupied rooms exceed sellable rooms",IF(G70&gt;F70,"Complimentary rooms exceed occupied rooms",IF(J70&gt;F70,"Stayovers exceed occupied rooms",IF(OR(M70&lt;0,N70&lt;0,O70&lt;0,AA70&lt;0),"Negative amount entered",IF(OR(Q70&gt;1,Q70&lt;0),"Check occupancy","OK"))))))),"Check Data"))</f>
        <v/>
      </c>
      <c r="AJ70" s="28" t="n"/>
    </row>
    <row r="71">
      <c r="A71" s="46" t="n"/>
      <c r="B71" s="27">
        <f>IF(A71="","",IFERROR(IF(MOD(A71,7)=0,"Sunday",IF(MOD(A71,7)=1,"Monday",IF(MOD(A71,7)=2,"Tuesday",IF(MOD(A71,7)=3,"Wednesday",IF(MOD(A71,7)=4,"Thursday",IF(MOD(A71,7)=5,"Friday","Saturday")))))),""))</f>
        <v/>
      </c>
      <c r="C71" s="28" t="n"/>
      <c r="D71" s="28" t="n"/>
      <c r="E71" s="27">
        <f>IF(A71="","",IFERROR(C71-D71,0))</f>
        <v/>
      </c>
      <c r="F71" s="28" t="n"/>
      <c r="G71" s="28" t="n"/>
      <c r="H71" s="28" t="n"/>
      <c r="I71" s="28" t="n"/>
      <c r="J71" s="28" t="n"/>
      <c r="K71" s="28" t="n"/>
      <c r="L71" s="28" t="n"/>
      <c r="M71" s="47" t="n"/>
      <c r="N71" s="47" t="n"/>
      <c r="O71" s="47" t="n"/>
      <c r="P71" s="48">
        <f>IF(A71="","",IFERROR(SUM(M71:O71),0))</f>
        <v/>
      </c>
      <c r="Q71" s="49">
        <f>IF(A71="","",IFERROR(F71/E71,0))</f>
        <v/>
      </c>
      <c r="R71" s="48">
        <f>IF(A71="","",IFERROR(M71/F71,0))</f>
        <v/>
      </c>
      <c r="S71" s="48">
        <f>IF(A71="","",IFERROR(M71/E71,0))</f>
        <v/>
      </c>
      <c r="T71" s="28" t="n"/>
      <c r="U71" s="50" t="n"/>
      <c r="V71" s="50" t="n"/>
      <c r="W71" s="50" t="n"/>
      <c r="X71" s="50" t="n"/>
      <c r="Y71" s="50" t="n"/>
      <c r="Z71" s="51">
        <f>IF(A71="","",IFERROR(SUM(U71:Y71),0))</f>
        <v/>
      </c>
      <c r="AA71" s="47" t="n"/>
      <c r="AB71" s="49">
        <f>IF(A71="","",IFERROR(AA71/P71,0))</f>
        <v/>
      </c>
      <c r="AC71" s="28" t="n"/>
      <c r="AD71" s="47" t="n"/>
      <c r="AE71" s="50" t="n"/>
      <c r="AF71" s="51">
        <f>IF(A71="","",IFERROR(T71/U71,0))</f>
        <v/>
      </c>
      <c r="AG71" s="28" t="n"/>
      <c r="AH71" s="28" t="n"/>
      <c r="AI71" s="27">
        <f>IF(A71="","",IFERROR(IF(C71&lt;&gt;'Dashboard'!$K$3,"Check room count",IF(D71&gt;C71,"Out-of-order rooms exceed inventory",IF(F71&gt;E71,"Occupied rooms exceed sellable rooms",IF(G71&gt;F71,"Complimentary rooms exceed occupied rooms",IF(J71&gt;F71,"Stayovers exceed occupied rooms",IF(OR(M71&lt;0,N71&lt;0,O71&lt;0,AA71&lt;0),"Negative amount entered",IF(OR(Q71&gt;1,Q71&lt;0),"Check occupancy","OK"))))))),"Check Data"))</f>
        <v/>
      </c>
      <c r="AJ71" s="28" t="n"/>
    </row>
    <row r="72">
      <c r="A72" s="46" t="n"/>
      <c r="B72" s="27">
        <f>IF(A72="","",IFERROR(IF(MOD(A72,7)=0,"Sunday",IF(MOD(A72,7)=1,"Monday",IF(MOD(A72,7)=2,"Tuesday",IF(MOD(A72,7)=3,"Wednesday",IF(MOD(A72,7)=4,"Thursday",IF(MOD(A72,7)=5,"Friday","Saturday")))))),""))</f>
        <v/>
      </c>
      <c r="C72" s="28" t="n"/>
      <c r="D72" s="28" t="n"/>
      <c r="E72" s="27">
        <f>IF(A72="","",IFERROR(C72-D72,0))</f>
        <v/>
      </c>
      <c r="F72" s="28" t="n"/>
      <c r="G72" s="28" t="n"/>
      <c r="H72" s="28" t="n"/>
      <c r="I72" s="28" t="n"/>
      <c r="J72" s="28" t="n"/>
      <c r="K72" s="28" t="n"/>
      <c r="L72" s="28" t="n"/>
      <c r="M72" s="47" t="n"/>
      <c r="N72" s="47" t="n"/>
      <c r="O72" s="47" t="n"/>
      <c r="P72" s="48">
        <f>IF(A72="","",IFERROR(SUM(M72:O72),0))</f>
        <v/>
      </c>
      <c r="Q72" s="49">
        <f>IF(A72="","",IFERROR(F72/E72,0))</f>
        <v/>
      </c>
      <c r="R72" s="48">
        <f>IF(A72="","",IFERROR(M72/F72,0))</f>
        <v/>
      </c>
      <c r="S72" s="48">
        <f>IF(A72="","",IFERROR(M72/E72,0))</f>
        <v/>
      </c>
      <c r="T72" s="28" t="n"/>
      <c r="U72" s="50" t="n"/>
      <c r="V72" s="50" t="n"/>
      <c r="W72" s="50" t="n"/>
      <c r="X72" s="50" t="n"/>
      <c r="Y72" s="50" t="n"/>
      <c r="Z72" s="51">
        <f>IF(A72="","",IFERROR(SUM(U72:Y72),0))</f>
        <v/>
      </c>
      <c r="AA72" s="47" t="n"/>
      <c r="AB72" s="49">
        <f>IF(A72="","",IFERROR(AA72/P72,0))</f>
        <v/>
      </c>
      <c r="AC72" s="28" t="n"/>
      <c r="AD72" s="47" t="n"/>
      <c r="AE72" s="50" t="n"/>
      <c r="AF72" s="51">
        <f>IF(A72="","",IFERROR(T72/U72,0))</f>
        <v/>
      </c>
      <c r="AG72" s="28" t="n"/>
      <c r="AH72" s="28" t="n"/>
      <c r="AI72" s="27">
        <f>IF(A72="","",IFERROR(IF(C72&lt;&gt;'Dashboard'!$K$3,"Check room count",IF(D72&gt;C72,"Out-of-order rooms exceed inventory",IF(F72&gt;E72,"Occupied rooms exceed sellable rooms",IF(G72&gt;F72,"Complimentary rooms exceed occupied rooms",IF(J72&gt;F72,"Stayovers exceed occupied rooms",IF(OR(M72&lt;0,N72&lt;0,O72&lt;0,AA72&lt;0),"Negative amount entered",IF(OR(Q72&gt;1,Q72&lt;0),"Check occupancy","OK"))))))),"Check Data"))</f>
        <v/>
      </c>
      <c r="AJ72" s="28" t="n"/>
    </row>
    <row r="73">
      <c r="A73" s="46" t="n"/>
      <c r="B73" s="27">
        <f>IF(A73="","",IFERROR(IF(MOD(A73,7)=0,"Sunday",IF(MOD(A73,7)=1,"Monday",IF(MOD(A73,7)=2,"Tuesday",IF(MOD(A73,7)=3,"Wednesday",IF(MOD(A73,7)=4,"Thursday",IF(MOD(A73,7)=5,"Friday","Saturday")))))),""))</f>
        <v/>
      </c>
      <c r="C73" s="28" t="n"/>
      <c r="D73" s="28" t="n"/>
      <c r="E73" s="27">
        <f>IF(A73="","",IFERROR(C73-D73,0))</f>
        <v/>
      </c>
      <c r="F73" s="28" t="n"/>
      <c r="G73" s="28" t="n"/>
      <c r="H73" s="28" t="n"/>
      <c r="I73" s="28" t="n"/>
      <c r="J73" s="28" t="n"/>
      <c r="K73" s="28" t="n"/>
      <c r="L73" s="28" t="n"/>
      <c r="M73" s="47" t="n"/>
      <c r="N73" s="47" t="n"/>
      <c r="O73" s="47" t="n"/>
      <c r="P73" s="48">
        <f>IF(A73="","",IFERROR(SUM(M73:O73),0))</f>
        <v/>
      </c>
      <c r="Q73" s="49">
        <f>IF(A73="","",IFERROR(F73/E73,0))</f>
        <v/>
      </c>
      <c r="R73" s="48">
        <f>IF(A73="","",IFERROR(M73/F73,0))</f>
        <v/>
      </c>
      <c r="S73" s="48">
        <f>IF(A73="","",IFERROR(M73/E73,0))</f>
        <v/>
      </c>
      <c r="T73" s="28" t="n"/>
      <c r="U73" s="50" t="n"/>
      <c r="V73" s="50" t="n"/>
      <c r="W73" s="50" t="n"/>
      <c r="X73" s="50" t="n"/>
      <c r="Y73" s="50" t="n"/>
      <c r="Z73" s="51">
        <f>IF(A73="","",IFERROR(SUM(U73:Y73),0))</f>
        <v/>
      </c>
      <c r="AA73" s="47" t="n"/>
      <c r="AB73" s="49">
        <f>IF(A73="","",IFERROR(AA73/P73,0))</f>
        <v/>
      </c>
      <c r="AC73" s="28" t="n"/>
      <c r="AD73" s="47" t="n"/>
      <c r="AE73" s="50" t="n"/>
      <c r="AF73" s="51">
        <f>IF(A73="","",IFERROR(T73/U73,0))</f>
        <v/>
      </c>
      <c r="AG73" s="28" t="n"/>
      <c r="AH73" s="28" t="n"/>
      <c r="AI73" s="27">
        <f>IF(A73="","",IFERROR(IF(C73&lt;&gt;'Dashboard'!$K$3,"Check room count",IF(D73&gt;C73,"Out-of-order rooms exceed inventory",IF(F73&gt;E73,"Occupied rooms exceed sellable rooms",IF(G73&gt;F73,"Complimentary rooms exceed occupied rooms",IF(J73&gt;F73,"Stayovers exceed occupied rooms",IF(OR(M73&lt;0,N73&lt;0,O73&lt;0,AA73&lt;0),"Negative amount entered",IF(OR(Q73&gt;1,Q73&lt;0),"Check occupancy","OK"))))))),"Check Data"))</f>
        <v/>
      </c>
      <c r="AJ73" s="28" t="n"/>
    </row>
    <row r="74">
      <c r="A74" s="46" t="n"/>
      <c r="B74" s="27">
        <f>IF(A74="","",IFERROR(IF(MOD(A74,7)=0,"Sunday",IF(MOD(A74,7)=1,"Monday",IF(MOD(A74,7)=2,"Tuesday",IF(MOD(A74,7)=3,"Wednesday",IF(MOD(A74,7)=4,"Thursday",IF(MOD(A74,7)=5,"Friday","Saturday")))))),""))</f>
        <v/>
      </c>
      <c r="C74" s="28" t="n"/>
      <c r="D74" s="28" t="n"/>
      <c r="E74" s="27">
        <f>IF(A74="","",IFERROR(C74-D74,0))</f>
        <v/>
      </c>
      <c r="F74" s="28" t="n"/>
      <c r="G74" s="28" t="n"/>
      <c r="H74" s="28" t="n"/>
      <c r="I74" s="28" t="n"/>
      <c r="J74" s="28" t="n"/>
      <c r="K74" s="28" t="n"/>
      <c r="L74" s="28" t="n"/>
      <c r="M74" s="47" t="n"/>
      <c r="N74" s="47" t="n"/>
      <c r="O74" s="47" t="n"/>
      <c r="P74" s="48">
        <f>IF(A74="","",IFERROR(SUM(M74:O74),0))</f>
        <v/>
      </c>
      <c r="Q74" s="49">
        <f>IF(A74="","",IFERROR(F74/E74,0))</f>
        <v/>
      </c>
      <c r="R74" s="48">
        <f>IF(A74="","",IFERROR(M74/F74,0))</f>
        <v/>
      </c>
      <c r="S74" s="48">
        <f>IF(A74="","",IFERROR(M74/E74,0))</f>
        <v/>
      </c>
      <c r="T74" s="28" t="n"/>
      <c r="U74" s="50" t="n"/>
      <c r="V74" s="50" t="n"/>
      <c r="W74" s="50" t="n"/>
      <c r="X74" s="50" t="n"/>
      <c r="Y74" s="50" t="n"/>
      <c r="Z74" s="51">
        <f>IF(A74="","",IFERROR(SUM(U74:Y74),0))</f>
        <v/>
      </c>
      <c r="AA74" s="47" t="n"/>
      <c r="AB74" s="49">
        <f>IF(A74="","",IFERROR(AA74/P74,0))</f>
        <v/>
      </c>
      <c r="AC74" s="28" t="n"/>
      <c r="AD74" s="47" t="n"/>
      <c r="AE74" s="50" t="n"/>
      <c r="AF74" s="51">
        <f>IF(A74="","",IFERROR(T74/U74,0))</f>
        <v/>
      </c>
      <c r="AG74" s="28" t="n"/>
      <c r="AH74" s="28" t="n"/>
      <c r="AI74" s="27">
        <f>IF(A74="","",IFERROR(IF(C74&lt;&gt;'Dashboard'!$K$3,"Check room count",IF(D74&gt;C74,"Out-of-order rooms exceed inventory",IF(F74&gt;E74,"Occupied rooms exceed sellable rooms",IF(G74&gt;F74,"Complimentary rooms exceed occupied rooms",IF(J74&gt;F74,"Stayovers exceed occupied rooms",IF(OR(M74&lt;0,N74&lt;0,O74&lt;0,AA74&lt;0),"Negative amount entered",IF(OR(Q74&gt;1,Q74&lt;0),"Check occupancy","OK"))))))),"Check Data"))</f>
        <v/>
      </c>
      <c r="AJ74" s="28" t="n"/>
    </row>
    <row r="75">
      <c r="A75" s="46" t="n"/>
      <c r="B75" s="27">
        <f>IF(A75="","",IFERROR(IF(MOD(A75,7)=0,"Sunday",IF(MOD(A75,7)=1,"Monday",IF(MOD(A75,7)=2,"Tuesday",IF(MOD(A75,7)=3,"Wednesday",IF(MOD(A75,7)=4,"Thursday",IF(MOD(A75,7)=5,"Friday","Saturday")))))),""))</f>
        <v/>
      </c>
      <c r="C75" s="28" t="n"/>
      <c r="D75" s="28" t="n"/>
      <c r="E75" s="27">
        <f>IF(A75="","",IFERROR(C75-D75,0))</f>
        <v/>
      </c>
      <c r="F75" s="28" t="n"/>
      <c r="G75" s="28" t="n"/>
      <c r="H75" s="28" t="n"/>
      <c r="I75" s="28" t="n"/>
      <c r="J75" s="28" t="n"/>
      <c r="K75" s="28" t="n"/>
      <c r="L75" s="28" t="n"/>
      <c r="M75" s="47" t="n"/>
      <c r="N75" s="47" t="n"/>
      <c r="O75" s="47" t="n"/>
      <c r="P75" s="48">
        <f>IF(A75="","",IFERROR(SUM(M75:O75),0))</f>
        <v/>
      </c>
      <c r="Q75" s="49">
        <f>IF(A75="","",IFERROR(F75/E75,0))</f>
        <v/>
      </c>
      <c r="R75" s="48">
        <f>IF(A75="","",IFERROR(M75/F75,0))</f>
        <v/>
      </c>
      <c r="S75" s="48">
        <f>IF(A75="","",IFERROR(M75/E75,0))</f>
        <v/>
      </c>
      <c r="T75" s="28" t="n"/>
      <c r="U75" s="50" t="n"/>
      <c r="V75" s="50" t="n"/>
      <c r="W75" s="50" t="n"/>
      <c r="X75" s="50" t="n"/>
      <c r="Y75" s="50" t="n"/>
      <c r="Z75" s="51">
        <f>IF(A75="","",IFERROR(SUM(U75:Y75),0))</f>
        <v/>
      </c>
      <c r="AA75" s="47" t="n"/>
      <c r="AB75" s="49">
        <f>IF(A75="","",IFERROR(AA75/P75,0))</f>
        <v/>
      </c>
      <c r="AC75" s="28" t="n"/>
      <c r="AD75" s="47" t="n"/>
      <c r="AE75" s="50" t="n"/>
      <c r="AF75" s="51">
        <f>IF(A75="","",IFERROR(T75/U75,0))</f>
        <v/>
      </c>
      <c r="AG75" s="28" t="n"/>
      <c r="AH75" s="28" t="n"/>
      <c r="AI75" s="27">
        <f>IF(A75="","",IFERROR(IF(C75&lt;&gt;'Dashboard'!$K$3,"Check room count",IF(D75&gt;C75,"Out-of-order rooms exceed inventory",IF(F75&gt;E75,"Occupied rooms exceed sellable rooms",IF(G75&gt;F75,"Complimentary rooms exceed occupied rooms",IF(J75&gt;F75,"Stayovers exceed occupied rooms",IF(OR(M75&lt;0,N75&lt;0,O75&lt;0,AA75&lt;0),"Negative amount entered",IF(OR(Q75&gt;1,Q75&lt;0),"Check occupancy","OK"))))))),"Check Data"))</f>
        <v/>
      </c>
      <c r="AJ75" s="28" t="n"/>
    </row>
    <row r="76">
      <c r="A76" s="46" t="n"/>
      <c r="B76" s="27">
        <f>IF(A76="","",IFERROR(IF(MOD(A76,7)=0,"Sunday",IF(MOD(A76,7)=1,"Monday",IF(MOD(A76,7)=2,"Tuesday",IF(MOD(A76,7)=3,"Wednesday",IF(MOD(A76,7)=4,"Thursday",IF(MOD(A76,7)=5,"Friday","Saturday")))))),""))</f>
        <v/>
      </c>
      <c r="C76" s="28" t="n"/>
      <c r="D76" s="28" t="n"/>
      <c r="E76" s="27">
        <f>IF(A76="","",IFERROR(C76-D76,0))</f>
        <v/>
      </c>
      <c r="F76" s="28" t="n"/>
      <c r="G76" s="28" t="n"/>
      <c r="H76" s="28" t="n"/>
      <c r="I76" s="28" t="n"/>
      <c r="J76" s="28" t="n"/>
      <c r="K76" s="28" t="n"/>
      <c r="L76" s="28" t="n"/>
      <c r="M76" s="47" t="n"/>
      <c r="N76" s="47" t="n"/>
      <c r="O76" s="47" t="n"/>
      <c r="P76" s="48">
        <f>IF(A76="","",IFERROR(SUM(M76:O76),0))</f>
        <v/>
      </c>
      <c r="Q76" s="49">
        <f>IF(A76="","",IFERROR(F76/E76,0))</f>
        <v/>
      </c>
      <c r="R76" s="48">
        <f>IF(A76="","",IFERROR(M76/F76,0))</f>
        <v/>
      </c>
      <c r="S76" s="48">
        <f>IF(A76="","",IFERROR(M76/E76,0))</f>
        <v/>
      </c>
      <c r="T76" s="28" t="n"/>
      <c r="U76" s="50" t="n"/>
      <c r="V76" s="50" t="n"/>
      <c r="W76" s="50" t="n"/>
      <c r="X76" s="50" t="n"/>
      <c r="Y76" s="50" t="n"/>
      <c r="Z76" s="51">
        <f>IF(A76="","",IFERROR(SUM(U76:Y76),0))</f>
        <v/>
      </c>
      <c r="AA76" s="47" t="n"/>
      <c r="AB76" s="49">
        <f>IF(A76="","",IFERROR(AA76/P76,0))</f>
        <v/>
      </c>
      <c r="AC76" s="28" t="n"/>
      <c r="AD76" s="47" t="n"/>
      <c r="AE76" s="50" t="n"/>
      <c r="AF76" s="51">
        <f>IF(A76="","",IFERROR(T76/U76,0))</f>
        <v/>
      </c>
      <c r="AG76" s="28" t="n"/>
      <c r="AH76" s="28" t="n"/>
      <c r="AI76" s="27">
        <f>IF(A76="","",IFERROR(IF(C76&lt;&gt;'Dashboard'!$K$3,"Check room count",IF(D76&gt;C76,"Out-of-order rooms exceed inventory",IF(F76&gt;E76,"Occupied rooms exceed sellable rooms",IF(G76&gt;F76,"Complimentary rooms exceed occupied rooms",IF(J76&gt;F76,"Stayovers exceed occupied rooms",IF(OR(M76&lt;0,N76&lt;0,O76&lt;0,AA76&lt;0),"Negative amount entered",IF(OR(Q76&gt;1,Q76&lt;0),"Check occupancy","OK"))))))),"Check Data"))</f>
        <v/>
      </c>
      <c r="AJ76" s="28" t="n"/>
    </row>
    <row r="77">
      <c r="A77" s="46" t="n"/>
      <c r="B77" s="27">
        <f>IF(A77="","",IFERROR(IF(MOD(A77,7)=0,"Sunday",IF(MOD(A77,7)=1,"Monday",IF(MOD(A77,7)=2,"Tuesday",IF(MOD(A77,7)=3,"Wednesday",IF(MOD(A77,7)=4,"Thursday",IF(MOD(A77,7)=5,"Friday","Saturday")))))),""))</f>
        <v/>
      </c>
      <c r="C77" s="28" t="n"/>
      <c r="D77" s="28" t="n"/>
      <c r="E77" s="27">
        <f>IF(A77="","",IFERROR(C77-D77,0))</f>
        <v/>
      </c>
      <c r="F77" s="28" t="n"/>
      <c r="G77" s="28" t="n"/>
      <c r="H77" s="28" t="n"/>
      <c r="I77" s="28" t="n"/>
      <c r="J77" s="28" t="n"/>
      <c r="K77" s="28" t="n"/>
      <c r="L77" s="28" t="n"/>
      <c r="M77" s="47" t="n"/>
      <c r="N77" s="47" t="n"/>
      <c r="O77" s="47" t="n"/>
      <c r="P77" s="48">
        <f>IF(A77="","",IFERROR(SUM(M77:O77),0))</f>
        <v/>
      </c>
      <c r="Q77" s="49">
        <f>IF(A77="","",IFERROR(F77/E77,0))</f>
        <v/>
      </c>
      <c r="R77" s="48">
        <f>IF(A77="","",IFERROR(M77/F77,0))</f>
        <v/>
      </c>
      <c r="S77" s="48">
        <f>IF(A77="","",IFERROR(M77/E77,0))</f>
        <v/>
      </c>
      <c r="T77" s="28" t="n"/>
      <c r="U77" s="50" t="n"/>
      <c r="V77" s="50" t="n"/>
      <c r="W77" s="50" t="n"/>
      <c r="X77" s="50" t="n"/>
      <c r="Y77" s="50" t="n"/>
      <c r="Z77" s="51">
        <f>IF(A77="","",IFERROR(SUM(U77:Y77),0))</f>
        <v/>
      </c>
      <c r="AA77" s="47" t="n"/>
      <c r="AB77" s="49">
        <f>IF(A77="","",IFERROR(AA77/P77,0))</f>
        <v/>
      </c>
      <c r="AC77" s="28" t="n"/>
      <c r="AD77" s="47" t="n"/>
      <c r="AE77" s="50" t="n"/>
      <c r="AF77" s="51">
        <f>IF(A77="","",IFERROR(T77/U77,0))</f>
        <v/>
      </c>
      <c r="AG77" s="28" t="n"/>
      <c r="AH77" s="28" t="n"/>
      <c r="AI77" s="27">
        <f>IF(A77="","",IFERROR(IF(C77&lt;&gt;'Dashboard'!$K$3,"Check room count",IF(D77&gt;C77,"Out-of-order rooms exceed inventory",IF(F77&gt;E77,"Occupied rooms exceed sellable rooms",IF(G77&gt;F77,"Complimentary rooms exceed occupied rooms",IF(J77&gt;F77,"Stayovers exceed occupied rooms",IF(OR(M77&lt;0,N77&lt;0,O77&lt;0,AA77&lt;0),"Negative amount entered",IF(OR(Q77&gt;1,Q77&lt;0),"Check occupancy","OK"))))))),"Check Data"))</f>
        <v/>
      </c>
      <c r="AJ77" s="28" t="n"/>
    </row>
    <row r="78">
      <c r="A78" s="46" t="n"/>
      <c r="B78" s="27">
        <f>IF(A78="","",IFERROR(IF(MOD(A78,7)=0,"Sunday",IF(MOD(A78,7)=1,"Monday",IF(MOD(A78,7)=2,"Tuesday",IF(MOD(A78,7)=3,"Wednesday",IF(MOD(A78,7)=4,"Thursday",IF(MOD(A78,7)=5,"Friday","Saturday")))))),""))</f>
        <v/>
      </c>
      <c r="C78" s="28" t="n"/>
      <c r="D78" s="28" t="n"/>
      <c r="E78" s="27">
        <f>IF(A78="","",IFERROR(C78-D78,0))</f>
        <v/>
      </c>
      <c r="F78" s="28" t="n"/>
      <c r="G78" s="28" t="n"/>
      <c r="H78" s="28" t="n"/>
      <c r="I78" s="28" t="n"/>
      <c r="J78" s="28" t="n"/>
      <c r="K78" s="28" t="n"/>
      <c r="L78" s="28" t="n"/>
      <c r="M78" s="47" t="n"/>
      <c r="N78" s="47" t="n"/>
      <c r="O78" s="47" t="n"/>
      <c r="P78" s="48">
        <f>IF(A78="","",IFERROR(SUM(M78:O78),0))</f>
        <v/>
      </c>
      <c r="Q78" s="49">
        <f>IF(A78="","",IFERROR(F78/E78,0))</f>
        <v/>
      </c>
      <c r="R78" s="48">
        <f>IF(A78="","",IFERROR(M78/F78,0))</f>
        <v/>
      </c>
      <c r="S78" s="48">
        <f>IF(A78="","",IFERROR(M78/E78,0))</f>
        <v/>
      </c>
      <c r="T78" s="28" t="n"/>
      <c r="U78" s="50" t="n"/>
      <c r="V78" s="50" t="n"/>
      <c r="W78" s="50" t="n"/>
      <c r="X78" s="50" t="n"/>
      <c r="Y78" s="50" t="n"/>
      <c r="Z78" s="51">
        <f>IF(A78="","",IFERROR(SUM(U78:Y78),0))</f>
        <v/>
      </c>
      <c r="AA78" s="47" t="n"/>
      <c r="AB78" s="49">
        <f>IF(A78="","",IFERROR(AA78/P78,0))</f>
        <v/>
      </c>
      <c r="AC78" s="28" t="n"/>
      <c r="AD78" s="47" t="n"/>
      <c r="AE78" s="50" t="n"/>
      <c r="AF78" s="51">
        <f>IF(A78="","",IFERROR(T78/U78,0))</f>
        <v/>
      </c>
      <c r="AG78" s="28" t="n"/>
      <c r="AH78" s="28" t="n"/>
      <c r="AI78" s="27">
        <f>IF(A78="","",IFERROR(IF(C78&lt;&gt;'Dashboard'!$K$3,"Check room count",IF(D78&gt;C78,"Out-of-order rooms exceed inventory",IF(F78&gt;E78,"Occupied rooms exceed sellable rooms",IF(G78&gt;F78,"Complimentary rooms exceed occupied rooms",IF(J78&gt;F78,"Stayovers exceed occupied rooms",IF(OR(M78&lt;0,N78&lt;0,O78&lt;0,AA78&lt;0),"Negative amount entered",IF(OR(Q78&gt;1,Q78&lt;0),"Check occupancy","OK"))))))),"Check Data"))</f>
        <v/>
      </c>
      <c r="AJ78" s="28" t="n"/>
    </row>
    <row r="79">
      <c r="A79" s="46" t="n"/>
      <c r="B79" s="27">
        <f>IF(A79="","",IFERROR(IF(MOD(A79,7)=0,"Sunday",IF(MOD(A79,7)=1,"Monday",IF(MOD(A79,7)=2,"Tuesday",IF(MOD(A79,7)=3,"Wednesday",IF(MOD(A79,7)=4,"Thursday",IF(MOD(A79,7)=5,"Friday","Saturday")))))),""))</f>
        <v/>
      </c>
      <c r="C79" s="28" t="n"/>
      <c r="D79" s="28" t="n"/>
      <c r="E79" s="27">
        <f>IF(A79="","",IFERROR(C79-D79,0))</f>
        <v/>
      </c>
      <c r="F79" s="28" t="n"/>
      <c r="G79" s="28" t="n"/>
      <c r="H79" s="28" t="n"/>
      <c r="I79" s="28" t="n"/>
      <c r="J79" s="28" t="n"/>
      <c r="K79" s="28" t="n"/>
      <c r="L79" s="28" t="n"/>
      <c r="M79" s="47" t="n"/>
      <c r="N79" s="47" t="n"/>
      <c r="O79" s="47" t="n"/>
      <c r="P79" s="48">
        <f>IF(A79="","",IFERROR(SUM(M79:O79),0))</f>
        <v/>
      </c>
      <c r="Q79" s="49">
        <f>IF(A79="","",IFERROR(F79/E79,0))</f>
        <v/>
      </c>
      <c r="R79" s="48">
        <f>IF(A79="","",IFERROR(M79/F79,0))</f>
        <v/>
      </c>
      <c r="S79" s="48">
        <f>IF(A79="","",IFERROR(M79/E79,0))</f>
        <v/>
      </c>
      <c r="T79" s="28" t="n"/>
      <c r="U79" s="50" t="n"/>
      <c r="V79" s="50" t="n"/>
      <c r="W79" s="50" t="n"/>
      <c r="X79" s="50" t="n"/>
      <c r="Y79" s="50" t="n"/>
      <c r="Z79" s="51">
        <f>IF(A79="","",IFERROR(SUM(U79:Y79),0))</f>
        <v/>
      </c>
      <c r="AA79" s="47" t="n"/>
      <c r="AB79" s="49">
        <f>IF(A79="","",IFERROR(AA79/P79,0))</f>
        <v/>
      </c>
      <c r="AC79" s="28" t="n"/>
      <c r="AD79" s="47" t="n"/>
      <c r="AE79" s="50" t="n"/>
      <c r="AF79" s="51">
        <f>IF(A79="","",IFERROR(T79/U79,0))</f>
        <v/>
      </c>
      <c r="AG79" s="28" t="n"/>
      <c r="AH79" s="28" t="n"/>
      <c r="AI79" s="27">
        <f>IF(A79="","",IFERROR(IF(C79&lt;&gt;'Dashboard'!$K$3,"Check room count",IF(D79&gt;C79,"Out-of-order rooms exceed inventory",IF(F79&gt;E79,"Occupied rooms exceed sellable rooms",IF(G79&gt;F79,"Complimentary rooms exceed occupied rooms",IF(J79&gt;F79,"Stayovers exceed occupied rooms",IF(OR(M79&lt;0,N79&lt;0,O79&lt;0,AA79&lt;0),"Negative amount entered",IF(OR(Q79&gt;1,Q79&lt;0),"Check occupancy","OK"))))))),"Check Data"))</f>
        <v/>
      </c>
      <c r="AJ79" s="28" t="n"/>
    </row>
    <row r="80">
      <c r="A80" s="46" t="n"/>
      <c r="B80" s="27">
        <f>IF(A80="","",IFERROR(IF(MOD(A80,7)=0,"Sunday",IF(MOD(A80,7)=1,"Monday",IF(MOD(A80,7)=2,"Tuesday",IF(MOD(A80,7)=3,"Wednesday",IF(MOD(A80,7)=4,"Thursday",IF(MOD(A80,7)=5,"Friday","Saturday")))))),""))</f>
        <v/>
      </c>
      <c r="C80" s="28" t="n"/>
      <c r="D80" s="28" t="n"/>
      <c r="E80" s="27">
        <f>IF(A80="","",IFERROR(C80-D80,0))</f>
        <v/>
      </c>
      <c r="F80" s="28" t="n"/>
      <c r="G80" s="28" t="n"/>
      <c r="H80" s="28" t="n"/>
      <c r="I80" s="28" t="n"/>
      <c r="J80" s="28" t="n"/>
      <c r="K80" s="28" t="n"/>
      <c r="L80" s="28" t="n"/>
      <c r="M80" s="47" t="n"/>
      <c r="N80" s="47" t="n"/>
      <c r="O80" s="47" t="n"/>
      <c r="P80" s="48">
        <f>IF(A80="","",IFERROR(SUM(M80:O80),0))</f>
        <v/>
      </c>
      <c r="Q80" s="49">
        <f>IF(A80="","",IFERROR(F80/E80,0))</f>
        <v/>
      </c>
      <c r="R80" s="48">
        <f>IF(A80="","",IFERROR(M80/F80,0))</f>
        <v/>
      </c>
      <c r="S80" s="48">
        <f>IF(A80="","",IFERROR(M80/E80,0))</f>
        <v/>
      </c>
      <c r="T80" s="28" t="n"/>
      <c r="U80" s="50" t="n"/>
      <c r="V80" s="50" t="n"/>
      <c r="W80" s="50" t="n"/>
      <c r="X80" s="50" t="n"/>
      <c r="Y80" s="50" t="n"/>
      <c r="Z80" s="51">
        <f>IF(A80="","",IFERROR(SUM(U80:Y80),0))</f>
        <v/>
      </c>
      <c r="AA80" s="47" t="n"/>
      <c r="AB80" s="49">
        <f>IF(A80="","",IFERROR(AA80/P80,0))</f>
        <v/>
      </c>
      <c r="AC80" s="28" t="n"/>
      <c r="AD80" s="47" t="n"/>
      <c r="AE80" s="50" t="n"/>
      <c r="AF80" s="51">
        <f>IF(A80="","",IFERROR(T80/U80,0))</f>
        <v/>
      </c>
      <c r="AG80" s="28" t="n"/>
      <c r="AH80" s="28" t="n"/>
      <c r="AI80" s="27">
        <f>IF(A80="","",IFERROR(IF(C80&lt;&gt;'Dashboard'!$K$3,"Check room count",IF(D80&gt;C80,"Out-of-order rooms exceed inventory",IF(F80&gt;E80,"Occupied rooms exceed sellable rooms",IF(G80&gt;F80,"Complimentary rooms exceed occupied rooms",IF(J80&gt;F80,"Stayovers exceed occupied rooms",IF(OR(M80&lt;0,N80&lt;0,O80&lt;0,AA80&lt;0),"Negative amount entered",IF(OR(Q80&gt;1,Q80&lt;0),"Check occupancy","OK"))))))),"Check Data"))</f>
        <v/>
      </c>
      <c r="AJ80" s="28" t="n"/>
    </row>
    <row r="81">
      <c r="A81" s="46" t="n"/>
      <c r="B81" s="27">
        <f>IF(A81="","",IFERROR(IF(MOD(A81,7)=0,"Sunday",IF(MOD(A81,7)=1,"Monday",IF(MOD(A81,7)=2,"Tuesday",IF(MOD(A81,7)=3,"Wednesday",IF(MOD(A81,7)=4,"Thursday",IF(MOD(A81,7)=5,"Friday","Saturday")))))),""))</f>
        <v/>
      </c>
      <c r="C81" s="28" t="n"/>
      <c r="D81" s="28" t="n"/>
      <c r="E81" s="27">
        <f>IF(A81="","",IFERROR(C81-D81,0))</f>
        <v/>
      </c>
      <c r="F81" s="28" t="n"/>
      <c r="G81" s="28" t="n"/>
      <c r="H81" s="28" t="n"/>
      <c r="I81" s="28" t="n"/>
      <c r="J81" s="28" t="n"/>
      <c r="K81" s="28" t="n"/>
      <c r="L81" s="28" t="n"/>
      <c r="M81" s="47" t="n"/>
      <c r="N81" s="47" t="n"/>
      <c r="O81" s="47" t="n"/>
      <c r="P81" s="48">
        <f>IF(A81="","",IFERROR(SUM(M81:O81),0))</f>
        <v/>
      </c>
      <c r="Q81" s="49">
        <f>IF(A81="","",IFERROR(F81/E81,0))</f>
        <v/>
      </c>
      <c r="R81" s="48">
        <f>IF(A81="","",IFERROR(M81/F81,0))</f>
        <v/>
      </c>
      <c r="S81" s="48">
        <f>IF(A81="","",IFERROR(M81/E81,0))</f>
        <v/>
      </c>
      <c r="T81" s="28" t="n"/>
      <c r="U81" s="50" t="n"/>
      <c r="V81" s="50" t="n"/>
      <c r="W81" s="50" t="n"/>
      <c r="X81" s="50" t="n"/>
      <c r="Y81" s="50" t="n"/>
      <c r="Z81" s="51">
        <f>IF(A81="","",IFERROR(SUM(U81:Y81),0))</f>
        <v/>
      </c>
      <c r="AA81" s="47" t="n"/>
      <c r="AB81" s="49">
        <f>IF(A81="","",IFERROR(AA81/P81,0))</f>
        <v/>
      </c>
      <c r="AC81" s="28" t="n"/>
      <c r="AD81" s="47" t="n"/>
      <c r="AE81" s="50" t="n"/>
      <c r="AF81" s="51">
        <f>IF(A81="","",IFERROR(T81/U81,0))</f>
        <v/>
      </c>
      <c r="AG81" s="28" t="n"/>
      <c r="AH81" s="28" t="n"/>
      <c r="AI81" s="27">
        <f>IF(A81="","",IFERROR(IF(C81&lt;&gt;'Dashboard'!$K$3,"Check room count",IF(D81&gt;C81,"Out-of-order rooms exceed inventory",IF(F81&gt;E81,"Occupied rooms exceed sellable rooms",IF(G81&gt;F81,"Complimentary rooms exceed occupied rooms",IF(J81&gt;F81,"Stayovers exceed occupied rooms",IF(OR(M81&lt;0,N81&lt;0,O81&lt;0,AA81&lt;0),"Negative amount entered",IF(OR(Q81&gt;1,Q81&lt;0),"Check occupancy","OK"))))))),"Check Data"))</f>
        <v/>
      </c>
      <c r="AJ81" s="28" t="n"/>
    </row>
    <row r="82">
      <c r="A82" s="46" t="n"/>
      <c r="B82" s="27">
        <f>IF(A82="","",IFERROR(IF(MOD(A82,7)=0,"Sunday",IF(MOD(A82,7)=1,"Monday",IF(MOD(A82,7)=2,"Tuesday",IF(MOD(A82,7)=3,"Wednesday",IF(MOD(A82,7)=4,"Thursday",IF(MOD(A82,7)=5,"Friday","Saturday")))))),""))</f>
        <v/>
      </c>
      <c r="C82" s="28" t="n"/>
      <c r="D82" s="28" t="n"/>
      <c r="E82" s="27">
        <f>IF(A82="","",IFERROR(C82-D82,0))</f>
        <v/>
      </c>
      <c r="F82" s="28" t="n"/>
      <c r="G82" s="28" t="n"/>
      <c r="H82" s="28" t="n"/>
      <c r="I82" s="28" t="n"/>
      <c r="J82" s="28" t="n"/>
      <c r="K82" s="28" t="n"/>
      <c r="L82" s="28" t="n"/>
      <c r="M82" s="47" t="n"/>
      <c r="N82" s="47" t="n"/>
      <c r="O82" s="47" t="n"/>
      <c r="P82" s="48">
        <f>IF(A82="","",IFERROR(SUM(M82:O82),0))</f>
        <v/>
      </c>
      <c r="Q82" s="49">
        <f>IF(A82="","",IFERROR(F82/E82,0))</f>
        <v/>
      </c>
      <c r="R82" s="48">
        <f>IF(A82="","",IFERROR(M82/F82,0))</f>
        <v/>
      </c>
      <c r="S82" s="48">
        <f>IF(A82="","",IFERROR(M82/E82,0))</f>
        <v/>
      </c>
      <c r="T82" s="28" t="n"/>
      <c r="U82" s="50" t="n"/>
      <c r="V82" s="50" t="n"/>
      <c r="W82" s="50" t="n"/>
      <c r="X82" s="50" t="n"/>
      <c r="Y82" s="50" t="n"/>
      <c r="Z82" s="51">
        <f>IF(A82="","",IFERROR(SUM(U82:Y82),0))</f>
        <v/>
      </c>
      <c r="AA82" s="47" t="n"/>
      <c r="AB82" s="49">
        <f>IF(A82="","",IFERROR(AA82/P82,0))</f>
        <v/>
      </c>
      <c r="AC82" s="28" t="n"/>
      <c r="AD82" s="47" t="n"/>
      <c r="AE82" s="50" t="n"/>
      <c r="AF82" s="51">
        <f>IF(A82="","",IFERROR(T82/U82,0))</f>
        <v/>
      </c>
      <c r="AG82" s="28" t="n"/>
      <c r="AH82" s="28" t="n"/>
      <c r="AI82" s="27">
        <f>IF(A82="","",IFERROR(IF(C82&lt;&gt;'Dashboard'!$K$3,"Check room count",IF(D82&gt;C82,"Out-of-order rooms exceed inventory",IF(F82&gt;E82,"Occupied rooms exceed sellable rooms",IF(G82&gt;F82,"Complimentary rooms exceed occupied rooms",IF(J82&gt;F82,"Stayovers exceed occupied rooms",IF(OR(M82&lt;0,N82&lt;0,O82&lt;0,AA82&lt;0),"Negative amount entered",IF(OR(Q82&gt;1,Q82&lt;0),"Check occupancy","OK"))))))),"Check Data"))</f>
        <v/>
      </c>
      <c r="AJ82" s="28" t="n"/>
    </row>
    <row r="83">
      <c r="A83" s="46" t="n"/>
      <c r="B83" s="27">
        <f>IF(A83="","",IFERROR(IF(MOD(A83,7)=0,"Sunday",IF(MOD(A83,7)=1,"Monday",IF(MOD(A83,7)=2,"Tuesday",IF(MOD(A83,7)=3,"Wednesday",IF(MOD(A83,7)=4,"Thursday",IF(MOD(A83,7)=5,"Friday","Saturday")))))),""))</f>
        <v/>
      </c>
      <c r="C83" s="28" t="n"/>
      <c r="D83" s="28" t="n"/>
      <c r="E83" s="27">
        <f>IF(A83="","",IFERROR(C83-D83,0))</f>
        <v/>
      </c>
      <c r="F83" s="28" t="n"/>
      <c r="G83" s="28" t="n"/>
      <c r="H83" s="28" t="n"/>
      <c r="I83" s="28" t="n"/>
      <c r="J83" s="28" t="n"/>
      <c r="K83" s="28" t="n"/>
      <c r="L83" s="28" t="n"/>
      <c r="M83" s="47" t="n"/>
      <c r="N83" s="47" t="n"/>
      <c r="O83" s="47" t="n"/>
      <c r="P83" s="48">
        <f>IF(A83="","",IFERROR(SUM(M83:O83),0))</f>
        <v/>
      </c>
      <c r="Q83" s="49">
        <f>IF(A83="","",IFERROR(F83/E83,0))</f>
        <v/>
      </c>
      <c r="R83" s="48">
        <f>IF(A83="","",IFERROR(M83/F83,0))</f>
        <v/>
      </c>
      <c r="S83" s="48">
        <f>IF(A83="","",IFERROR(M83/E83,0))</f>
        <v/>
      </c>
      <c r="T83" s="28" t="n"/>
      <c r="U83" s="50" t="n"/>
      <c r="V83" s="50" t="n"/>
      <c r="W83" s="50" t="n"/>
      <c r="X83" s="50" t="n"/>
      <c r="Y83" s="50" t="n"/>
      <c r="Z83" s="51">
        <f>IF(A83="","",IFERROR(SUM(U83:Y83),0))</f>
        <v/>
      </c>
      <c r="AA83" s="47" t="n"/>
      <c r="AB83" s="49">
        <f>IF(A83="","",IFERROR(AA83/P83,0))</f>
        <v/>
      </c>
      <c r="AC83" s="28" t="n"/>
      <c r="AD83" s="47" t="n"/>
      <c r="AE83" s="50" t="n"/>
      <c r="AF83" s="51">
        <f>IF(A83="","",IFERROR(T83/U83,0))</f>
        <v/>
      </c>
      <c r="AG83" s="28" t="n"/>
      <c r="AH83" s="28" t="n"/>
      <c r="AI83" s="27">
        <f>IF(A83="","",IFERROR(IF(C83&lt;&gt;'Dashboard'!$K$3,"Check room count",IF(D83&gt;C83,"Out-of-order rooms exceed inventory",IF(F83&gt;E83,"Occupied rooms exceed sellable rooms",IF(G83&gt;F83,"Complimentary rooms exceed occupied rooms",IF(J83&gt;F83,"Stayovers exceed occupied rooms",IF(OR(M83&lt;0,N83&lt;0,O83&lt;0,AA83&lt;0),"Negative amount entered",IF(OR(Q83&gt;1,Q83&lt;0),"Check occupancy","OK"))))))),"Check Data"))</f>
        <v/>
      </c>
      <c r="AJ83" s="28" t="n"/>
    </row>
    <row r="84">
      <c r="A84" s="46" t="n"/>
      <c r="B84" s="27">
        <f>IF(A84="","",IFERROR(IF(MOD(A84,7)=0,"Sunday",IF(MOD(A84,7)=1,"Monday",IF(MOD(A84,7)=2,"Tuesday",IF(MOD(A84,7)=3,"Wednesday",IF(MOD(A84,7)=4,"Thursday",IF(MOD(A84,7)=5,"Friday","Saturday")))))),""))</f>
        <v/>
      </c>
      <c r="C84" s="28" t="n"/>
      <c r="D84" s="28" t="n"/>
      <c r="E84" s="27">
        <f>IF(A84="","",IFERROR(C84-D84,0))</f>
        <v/>
      </c>
      <c r="F84" s="28" t="n"/>
      <c r="G84" s="28" t="n"/>
      <c r="H84" s="28" t="n"/>
      <c r="I84" s="28" t="n"/>
      <c r="J84" s="28" t="n"/>
      <c r="K84" s="28" t="n"/>
      <c r="L84" s="28" t="n"/>
      <c r="M84" s="47" t="n"/>
      <c r="N84" s="47" t="n"/>
      <c r="O84" s="47" t="n"/>
      <c r="P84" s="48">
        <f>IF(A84="","",IFERROR(SUM(M84:O84),0))</f>
        <v/>
      </c>
      <c r="Q84" s="49">
        <f>IF(A84="","",IFERROR(F84/E84,0))</f>
        <v/>
      </c>
      <c r="R84" s="48">
        <f>IF(A84="","",IFERROR(M84/F84,0))</f>
        <v/>
      </c>
      <c r="S84" s="48">
        <f>IF(A84="","",IFERROR(M84/E84,0))</f>
        <v/>
      </c>
      <c r="T84" s="28" t="n"/>
      <c r="U84" s="50" t="n"/>
      <c r="V84" s="50" t="n"/>
      <c r="W84" s="50" t="n"/>
      <c r="X84" s="50" t="n"/>
      <c r="Y84" s="50" t="n"/>
      <c r="Z84" s="51">
        <f>IF(A84="","",IFERROR(SUM(U84:Y84),0))</f>
        <v/>
      </c>
      <c r="AA84" s="47" t="n"/>
      <c r="AB84" s="49">
        <f>IF(A84="","",IFERROR(AA84/P84,0))</f>
        <v/>
      </c>
      <c r="AC84" s="28" t="n"/>
      <c r="AD84" s="47" t="n"/>
      <c r="AE84" s="50" t="n"/>
      <c r="AF84" s="51">
        <f>IF(A84="","",IFERROR(T84/U84,0))</f>
        <v/>
      </c>
      <c r="AG84" s="28" t="n"/>
      <c r="AH84" s="28" t="n"/>
      <c r="AI84" s="27">
        <f>IF(A84="","",IFERROR(IF(C84&lt;&gt;'Dashboard'!$K$3,"Check room count",IF(D84&gt;C84,"Out-of-order rooms exceed inventory",IF(F84&gt;E84,"Occupied rooms exceed sellable rooms",IF(G84&gt;F84,"Complimentary rooms exceed occupied rooms",IF(J84&gt;F84,"Stayovers exceed occupied rooms",IF(OR(M84&lt;0,N84&lt;0,O84&lt;0,AA84&lt;0),"Negative amount entered",IF(OR(Q84&gt;1,Q84&lt;0),"Check occupancy","OK"))))))),"Check Data"))</f>
        <v/>
      </c>
      <c r="AJ84" s="28" t="n"/>
    </row>
    <row r="85">
      <c r="A85" s="46" t="n"/>
      <c r="B85" s="27">
        <f>IF(A85="","",IFERROR(IF(MOD(A85,7)=0,"Sunday",IF(MOD(A85,7)=1,"Monday",IF(MOD(A85,7)=2,"Tuesday",IF(MOD(A85,7)=3,"Wednesday",IF(MOD(A85,7)=4,"Thursday",IF(MOD(A85,7)=5,"Friday","Saturday")))))),""))</f>
        <v/>
      </c>
      <c r="C85" s="28" t="n"/>
      <c r="D85" s="28" t="n"/>
      <c r="E85" s="27">
        <f>IF(A85="","",IFERROR(C85-D85,0))</f>
        <v/>
      </c>
      <c r="F85" s="28" t="n"/>
      <c r="G85" s="28" t="n"/>
      <c r="H85" s="28" t="n"/>
      <c r="I85" s="28" t="n"/>
      <c r="J85" s="28" t="n"/>
      <c r="K85" s="28" t="n"/>
      <c r="L85" s="28" t="n"/>
      <c r="M85" s="47" t="n"/>
      <c r="N85" s="47" t="n"/>
      <c r="O85" s="47" t="n"/>
      <c r="P85" s="48">
        <f>IF(A85="","",IFERROR(SUM(M85:O85),0))</f>
        <v/>
      </c>
      <c r="Q85" s="49">
        <f>IF(A85="","",IFERROR(F85/E85,0))</f>
        <v/>
      </c>
      <c r="R85" s="48">
        <f>IF(A85="","",IFERROR(M85/F85,0))</f>
        <v/>
      </c>
      <c r="S85" s="48">
        <f>IF(A85="","",IFERROR(M85/E85,0))</f>
        <v/>
      </c>
      <c r="T85" s="28" t="n"/>
      <c r="U85" s="50" t="n"/>
      <c r="V85" s="50" t="n"/>
      <c r="W85" s="50" t="n"/>
      <c r="X85" s="50" t="n"/>
      <c r="Y85" s="50" t="n"/>
      <c r="Z85" s="51">
        <f>IF(A85="","",IFERROR(SUM(U85:Y85),0))</f>
        <v/>
      </c>
      <c r="AA85" s="47" t="n"/>
      <c r="AB85" s="49">
        <f>IF(A85="","",IFERROR(AA85/P85,0))</f>
        <v/>
      </c>
      <c r="AC85" s="28" t="n"/>
      <c r="AD85" s="47" t="n"/>
      <c r="AE85" s="50" t="n"/>
      <c r="AF85" s="51">
        <f>IF(A85="","",IFERROR(T85/U85,0))</f>
        <v/>
      </c>
      <c r="AG85" s="28" t="n"/>
      <c r="AH85" s="28" t="n"/>
      <c r="AI85" s="27">
        <f>IF(A85="","",IFERROR(IF(C85&lt;&gt;'Dashboard'!$K$3,"Check room count",IF(D85&gt;C85,"Out-of-order rooms exceed inventory",IF(F85&gt;E85,"Occupied rooms exceed sellable rooms",IF(G85&gt;F85,"Complimentary rooms exceed occupied rooms",IF(J85&gt;F85,"Stayovers exceed occupied rooms",IF(OR(M85&lt;0,N85&lt;0,O85&lt;0,AA85&lt;0),"Negative amount entered",IF(OR(Q85&gt;1,Q85&lt;0),"Check occupancy","OK"))))))),"Check Data"))</f>
        <v/>
      </c>
      <c r="AJ85" s="28" t="n"/>
    </row>
    <row r="86">
      <c r="A86" s="46" t="n"/>
      <c r="B86" s="27">
        <f>IF(A86="","",IFERROR(IF(MOD(A86,7)=0,"Sunday",IF(MOD(A86,7)=1,"Monday",IF(MOD(A86,7)=2,"Tuesday",IF(MOD(A86,7)=3,"Wednesday",IF(MOD(A86,7)=4,"Thursday",IF(MOD(A86,7)=5,"Friday","Saturday")))))),""))</f>
        <v/>
      </c>
      <c r="C86" s="28" t="n"/>
      <c r="D86" s="28" t="n"/>
      <c r="E86" s="27">
        <f>IF(A86="","",IFERROR(C86-D86,0))</f>
        <v/>
      </c>
      <c r="F86" s="28" t="n"/>
      <c r="G86" s="28" t="n"/>
      <c r="H86" s="28" t="n"/>
      <c r="I86" s="28" t="n"/>
      <c r="J86" s="28" t="n"/>
      <c r="K86" s="28" t="n"/>
      <c r="L86" s="28" t="n"/>
      <c r="M86" s="47" t="n"/>
      <c r="N86" s="47" t="n"/>
      <c r="O86" s="47" t="n"/>
      <c r="P86" s="48">
        <f>IF(A86="","",IFERROR(SUM(M86:O86),0))</f>
        <v/>
      </c>
      <c r="Q86" s="49">
        <f>IF(A86="","",IFERROR(F86/E86,0))</f>
        <v/>
      </c>
      <c r="R86" s="48">
        <f>IF(A86="","",IFERROR(M86/F86,0))</f>
        <v/>
      </c>
      <c r="S86" s="48">
        <f>IF(A86="","",IFERROR(M86/E86,0))</f>
        <v/>
      </c>
      <c r="T86" s="28" t="n"/>
      <c r="U86" s="50" t="n"/>
      <c r="V86" s="50" t="n"/>
      <c r="W86" s="50" t="n"/>
      <c r="X86" s="50" t="n"/>
      <c r="Y86" s="50" t="n"/>
      <c r="Z86" s="51">
        <f>IF(A86="","",IFERROR(SUM(U86:Y86),0))</f>
        <v/>
      </c>
      <c r="AA86" s="47" t="n"/>
      <c r="AB86" s="49">
        <f>IF(A86="","",IFERROR(AA86/P86,0))</f>
        <v/>
      </c>
      <c r="AC86" s="28" t="n"/>
      <c r="AD86" s="47" t="n"/>
      <c r="AE86" s="50" t="n"/>
      <c r="AF86" s="51">
        <f>IF(A86="","",IFERROR(T86/U86,0))</f>
        <v/>
      </c>
      <c r="AG86" s="28" t="n"/>
      <c r="AH86" s="28" t="n"/>
      <c r="AI86" s="27">
        <f>IF(A86="","",IFERROR(IF(C86&lt;&gt;'Dashboard'!$K$3,"Check room count",IF(D86&gt;C86,"Out-of-order rooms exceed inventory",IF(F86&gt;E86,"Occupied rooms exceed sellable rooms",IF(G86&gt;F86,"Complimentary rooms exceed occupied rooms",IF(J86&gt;F86,"Stayovers exceed occupied rooms",IF(OR(M86&lt;0,N86&lt;0,O86&lt;0,AA86&lt;0),"Negative amount entered",IF(OR(Q86&gt;1,Q86&lt;0),"Check occupancy","OK"))))))),"Check Data"))</f>
        <v/>
      </c>
      <c r="AJ86" s="28" t="n"/>
    </row>
    <row r="87">
      <c r="A87" s="46" t="n"/>
      <c r="B87" s="27">
        <f>IF(A87="","",IFERROR(IF(MOD(A87,7)=0,"Sunday",IF(MOD(A87,7)=1,"Monday",IF(MOD(A87,7)=2,"Tuesday",IF(MOD(A87,7)=3,"Wednesday",IF(MOD(A87,7)=4,"Thursday",IF(MOD(A87,7)=5,"Friday","Saturday")))))),""))</f>
        <v/>
      </c>
      <c r="C87" s="28" t="n"/>
      <c r="D87" s="28" t="n"/>
      <c r="E87" s="27">
        <f>IF(A87="","",IFERROR(C87-D87,0))</f>
        <v/>
      </c>
      <c r="F87" s="28" t="n"/>
      <c r="G87" s="28" t="n"/>
      <c r="H87" s="28" t="n"/>
      <c r="I87" s="28" t="n"/>
      <c r="J87" s="28" t="n"/>
      <c r="K87" s="28" t="n"/>
      <c r="L87" s="28" t="n"/>
      <c r="M87" s="47" t="n"/>
      <c r="N87" s="47" t="n"/>
      <c r="O87" s="47" t="n"/>
      <c r="P87" s="48">
        <f>IF(A87="","",IFERROR(SUM(M87:O87),0))</f>
        <v/>
      </c>
      <c r="Q87" s="49">
        <f>IF(A87="","",IFERROR(F87/E87,0))</f>
        <v/>
      </c>
      <c r="R87" s="48">
        <f>IF(A87="","",IFERROR(M87/F87,0))</f>
        <v/>
      </c>
      <c r="S87" s="48">
        <f>IF(A87="","",IFERROR(M87/E87,0))</f>
        <v/>
      </c>
      <c r="T87" s="28" t="n"/>
      <c r="U87" s="50" t="n"/>
      <c r="V87" s="50" t="n"/>
      <c r="W87" s="50" t="n"/>
      <c r="X87" s="50" t="n"/>
      <c r="Y87" s="50" t="n"/>
      <c r="Z87" s="51">
        <f>IF(A87="","",IFERROR(SUM(U87:Y87),0))</f>
        <v/>
      </c>
      <c r="AA87" s="47" t="n"/>
      <c r="AB87" s="49">
        <f>IF(A87="","",IFERROR(AA87/P87,0))</f>
        <v/>
      </c>
      <c r="AC87" s="28" t="n"/>
      <c r="AD87" s="47" t="n"/>
      <c r="AE87" s="50" t="n"/>
      <c r="AF87" s="51">
        <f>IF(A87="","",IFERROR(T87/U87,0))</f>
        <v/>
      </c>
      <c r="AG87" s="28" t="n"/>
      <c r="AH87" s="28" t="n"/>
      <c r="AI87" s="27">
        <f>IF(A87="","",IFERROR(IF(C87&lt;&gt;'Dashboard'!$K$3,"Check room count",IF(D87&gt;C87,"Out-of-order rooms exceed inventory",IF(F87&gt;E87,"Occupied rooms exceed sellable rooms",IF(G87&gt;F87,"Complimentary rooms exceed occupied rooms",IF(J87&gt;F87,"Stayovers exceed occupied rooms",IF(OR(M87&lt;0,N87&lt;0,O87&lt;0,AA87&lt;0),"Negative amount entered",IF(OR(Q87&gt;1,Q87&lt;0),"Check occupancy","OK"))))))),"Check Data"))</f>
        <v/>
      </c>
      <c r="AJ87" s="28" t="n"/>
    </row>
    <row r="88">
      <c r="A88" s="46" t="n"/>
      <c r="B88" s="27">
        <f>IF(A88="","",IFERROR(IF(MOD(A88,7)=0,"Sunday",IF(MOD(A88,7)=1,"Monday",IF(MOD(A88,7)=2,"Tuesday",IF(MOD(A88,7)=3,"Wednesday",IF(MOD(A88,7)=4,"Thursday",IF(MOD(A88,7)=5,"Friday","Saturday")))))),""))</f>
        <v/>
      </c>
      <c r="C88" s="28" t="n"/>
      <c r="D88" s="28" t="n"/>
      <c r="E88" s="27">
        <f>IF(A88="","",IFERROR(C88-D88,0))</f>
        <v/>
      </c>
      <c r="F88" s="28" t="n"/>
      <c r="G88" s="28" t="n"/>
      <c r="H88" s="28" t="n"/>
      <c r="I88" s="28" t="n"/>
      <c r="J88" s="28" t="n"/>
      <c r="K88" s="28" t="n"/>
      <c r="L88" s="28" t="n"/>
      <c r="M88" s="47" t="n"/>
      <c r="N88" s="47" t="n"/>
      <c r="O88" s="47" t="n"/>
      <c r="P88" s="48">
        <f>IF(A88="","",IFERROR(SUM(M88:O88),0))</f>
        <v/>
      </c>
      <c r="Q88" s="49">
        <f>IF(A88="","",IFERROR(F88/E88,0))</f>
        <v/>
      </c>
      <c r="R88" s="48">
        <f>IF(A88="","",IFERROR(M88/F88,0))</f>
        <v/>
      </c>
      <c r="S88" s="48">
        <f>IF(A88="","",IFERROR(M88/E88,0))</f>
        <v/>
      </c>
      <c r="T88" s="28" t="n"/>
      <c r="U88" s="50" t="n"/>
      <c r="V88" s="50" t="n"/>
      <c r="W88" s="50" t="n"/>
      <c r="X88" s="50" t="n"/>
      <c r="Y88" s="50" t="n"/>
      <c r="Z88" s="51">
        <f>IF(A88="","",IFERROR(SUM(U88:Y88),0))</f>
        <v/>
      </c>
      <c r="AA88" s="47" t="n"/>
      <c r="AB88" s="49">
        <f>IF(A88="","",IFERROR(AA88/P88,0))</f>
        <v/>
      </c>
      <c r="AC88" s="28" t="n"/>
      <c r="AD88" s="47" t="n"/>
      <c r="AE88" s="50" t="n"/>
      <c r="AF88" s="51">
        <f>IF(A88="","",IFERROR(T88/U88,0))</f>
        <v/>
      </c>
      <c r="AG88" s="28" t="n"/>
      <c r="AH88" s="28" t="n"/>
      <c r="AI88" s="27">
        <f>IF(A88="","",IFERROR(IF(C88&lt;&gt;'Dashboard'!$K$3,"Check room count",IF(D88&gt;C88,"Out-of-order rooms exceed inventory",IF(F88&gt;E88,"Occupied rooms exceed sellable rooms",IF(G88&gt;F88,"Complimentary rooms exceed occupied rooms",IF(J88&gt;F88,"Stayovers exceed occupied rooms",IF(OR(M88&lt;0,N88&lt;0,O88&lt;0,AA88&lt;0),"Negative amount entered",IF(OR(Q88&gt;1,Q88&lt;0),"Check occupancy","OK"))))))),"Check Data"))</f>
        <v/>
      </c>
      <c r="AJ88" s="28" t="n"/>
    </row>
    <row r="89">
      <c r="A89" s="46" t="n"/>
      <c r="B89" s="27">
        <f>IF(A89="","",IFERROR(IF(MOD(A89,7)=0,"Sunday",IF(MOD(A89,7)=1,"Monday",IF(MOD(A89,7)=2,"Tuesday",IF(MOD(A89,7)=3,"Wednesday",IF(MOD(A89,7)=4,"Thursday",IF(MOD(A89,7)=5,"Friday","Saturday")))))),""))</f>
        <v/>
      </c>
      <c r="C89" s="28" t="n"/>
      <c r="D89" s="28" t="n"/>
      <c r="E89" s="27">
        <f>IF(A89="","",IFERROR(C89-D89,0))</f>
        <v/>
      </c>
      <c r="F89" s="28" t="n"/>
      <c r="G89" s="28" t="n"/>
      <c r="H89" s="28" t="n"/>
      <c r="I89" s="28" t="n"/>
      <c r="J89" s="28" t="n"/>
      <c r="K89" s="28" t="n"/>
      <c r="L89" s="28" t="n"/>
      <c r="M89" s="47" t="n"/>
      <c r="N89" s="47" t="n"/>
      <c r="O89" s="47" t="n"/>
      <c r="P89" s="48">
        <f>IF(A89="","",IFERROR(SUM(M89:O89),0))</f>
        <v/>
      </c>
      <c r="Q89" s="49">
        <f>IF(A89="","",IFERROR(F89/E89,0))</f>
        <v/>
      </c>
      <c r="R89" s="48">
        <f>IF(A89="","",IFERROR(M89/F89,0))</f>
        <v/>
      </c>
      <c r="S89" s="48">
        <f>IF(A89="","",IFERROR(M89/E89,0))</f>
        <v/>
      </c>
      <c r="T89" s="28" t="n"/>
      <c r="U89" s="50" t="n"/>
      <c r="V89" s="50" t="n"/>
      <c r="W89" s="50" t="n"/>
      <c r="X89" s="50" t="n"/>
      <c r="Y89" s="50" t="n"/>
      <c r="Z89" s="51">
        <f>IF(A89="","",IFERROR(SUM(U89:Y89),0))</f>
        <v/>
      </c>
      <c r="AA89" s="47" t="n"/>
      <c r="AB89" s="49">
        <f>IF(A89="","",IFERROR(AA89/P89,0))</f>
        <v/>
      </c>
      <c r="AC89" s="28" t="n"/>
      <c r="AD89" s="47" t="n"/>
      <c r="AE89" s="50" t="n"/>
      <c r="AF89" s="51">
        <f>IF(A89="","",IFERROR(T89/U89,0))</f>
        <v/>
      </c>
      <c r="AG89" s="28" t="n"/>
      <c r="AH89" s="28" t="n"/>
      <c r="AI89" s="27">
        <f>IF(A89="","",IFERROR(IF(C89&lt;&gt;'Dashboard'!$K$3,"Check room count",IF(D89&gt;C89,"Out-of-order rooms exceed inventory",IF(F89&gt;E89,"Occupied rooms exceed sellable rooms",IF(G89&gt;F89,"Complimentary rooms exceed occupied rooms",IF(J89&gt;F89,"Stayovers exceed occupied rooms",IF(OR(M89&lt;0,N89&lt;0,O89&lt;0,AA89&lt;0),"Negative amount entered",IF(OR(Q89&gt;1,Q89&lt;0),"Check occupancy","OK"))))))),"Check Data"))</f>
        <v/>
      </c>
      <c r="AJ89" s="28" t="n"/>
    </row>
    <row r="90">
      <c r="A90" s="46" t="n"/>
      <c r="B90" s="27">
        <f>IF(A90="","",IFERROR(IF(MOD(A90,7)=0,"Sunday",IF(MOD(A90,7)=1,"Monday",IF(MOD(A90,7)=2,"Tuesday",IF(MOD(A90,7)=3,"Wednesday",IF(MOD(A90,7)=4,"Thursday",IF(MOD(A90,7)=5,"Friday","Saturday")))))),""))</f>
        <v/>
      </c>
      <c r="C90" s="28" t="n"/>
      <c r="D90" s="28" t="n"/>
      <c r="E90" s="27">
        <f>IF(A90="","",IFERROR(C90-D90,0))</f>
        <v/>
      </c>
      <c r="F90" s="28" t="n"/>
      <c r="G90" s="28" t="n"/>
      <c r="H90" s="28" t="n"/>
      <c r="I90" s="28" t="n"/>
      <c r="J90" s="28" t="n"/>
      <c r="K90" s="28" t="n"/>
      <c r="L90" s="28" t="n"/>
      <c r="M90" s="47" t="n"/>
      <c r="N90" s="47" t="n"/>
      <c r="O90" s="47" t="n"/>
      <c r="P90" s="48">
        <f>IF(A90="","",IFERROR(SUM(M90:O90),0))</f>
        <v/>
      </c>
      <c r="Q90" s="49">
        <f>IF(A90="","",IFERROR(F90/E90,0))</f>
        <v/>
      </c>
      <c r="R90" s="48">
        <f>IF(A90="","",IFERROR(M90/F90,0))</f>
        <v/>
      </c>
      <c r="S90" s="48">
        <f>IF(A90="","",IFERROR(M90/E90,0))</f>
        <v/>
      </c>
      <c r="T90" s="28" t="n"/>
      <c r="U90" s="50" t="n"/>
      <c r="V90" s="50" t="n"/>
      <c r="W90" s="50" t="n"/>
      <c r="X90" s="50" t="n"/>
      <c r="Y90" s="50" t="n"/>
      <c r="Z90" s="51">
        <f>IF(A90="","",IFERROR(SUM(U90:Y90),0))</f>
        <v/>
      </c>
      <c r="AA90" s="47" t="n"/>
      <c r="AB90" s="49">
        <f>IF(A90="","",IFERROR(AA90/P90,0))</f>
        <v/>
      </c>
      <c r="AC90" s="28" t="n"/>
      <c r="AD90" s="47" t="n"/>
      <c r="AE90" s="50" t="n"/>
      <c r="AF90" s="51">
        <f>IF(A90="","",IFERROR(T90/U90,0))</f>
        <v/>
      </c>
      <c r="AG90" s="28" t="n"/>
      <c r="AH90" s="28" t="n"/>
      <c r="AI90" s="27">
        <f>IF(A90="","",IFERROR(IF(C90&lt;&gt;'Dashboard'!$K$3,"Check room count",IF(D90&gt;C90,"Out-of-order rooms exceed inventory",IF(F90&gt;E90,"Occupied rooms exceed sellable rooms",IF(G90&gt;F90,"Complimentary rooms exceed occupied rooms",IF(J90&gt;F90,"Stayovers exceed occupied rooms",IF(OR(M90&lt;0,N90&lt;0,O90&lt;0,AA90&lt;0),"Negative amount entered",IF(OR(Q90&gt;1,Q90&lt;0),"Check occupancy","OK"))))))),"Check Data"))</f>
        <v/>
      </c>
      <c r="AJ90" s="28" t="n"/>
    </row>
    <row r="91">
      <c r="A91" s="46" t="n"/>
      <c r="B91" s="27">
        <f>IF(A91="","",IFERROR(IF(MOD(A91,7)=0,"Sunday",IF(MOD(A91,7)=1,"Monday",IF(MOD(A91,7)=2,"Tuesday",IF(MOD(A91,7)=3,"Wednesday",IF(MOD(A91,7)=4,"Thursday",IF(MOD(A91,7)=5,"Friday","Saturday")))))),""))</f>
        <v/>
      </c>
      <c r="C91" s="28" t="n"/>
      <c r="D91" s="28" t="n"/>
      <c r="E91" s="27">
        <f>IF(A91="","",IFERROR(C91-D91,0))</f>
        <v/>
      </c>
      <c r="F91" s="28" t="n"/>
      <c r="G91" s="28" t="n"/>
      <c r="H91" s="28" t="n"/>
      <c r="I91" s="28" t="n"/>
      <c r="J91" s="28" t="n"/>
      <c r="K91" s="28" t="n"/>
      <c r="L91" s="28" t="n"/>
      <c r="M91" s="47" t="n"/>
      <c r="N91" s="47" t="n"/>
      <c r="O91" s="47" t="n"/>
      <c r="P91" s="48">
        <f>IF(A91="","",IFERROR(SUM(M91:O91),0))</f>
        <v/>
      </c>
      <c r="Q91" s="49">
        <f>IF(A91="","",IFERROR(F91/E91,0))</f>
        <v/>
      </c>
      <c r="R91" s="48">
        <f>IF(A91="","",IFERROR(M91/F91,0))</f>
        <v/>
      </c>
      <c r="S91" s="48">
        <f>IF(A91="","",IFERROR(M91/E91,0))</f>
        <v/>
      </c>
      <c r="T91" s="28" t="n"/>
      <c r="U91" s="50" t="n"/>
      <c r="V91" s="50" t="n"/>
      <c r="W91" s="50" t="n"/>
      <c r="X91" s="50" t="n"/>
      <c r="Y91" s="50" t="n"/>
      <c r="Z91" s="51">
        <f>IF(A91="","",IFERROR(SUM(U91:Y91),0))</f>
        <v/>
      </c>
      <c r="AA91" s="47" t="n"/>
      <c r="AB91" s="49">
        <f>IF(A91="","",IFERROR(AA91/P91,0))</f>
        <v/>
      </c>
      <c r="AC91" s="28" t="n"/>
      <c r="AD91" s="47" t="n"/>
      <c r="AE91" s="50" t="n"/>
      <c r="AF91" s="51">
        <f>IF(A91="","",IFERROR(T91/U91,0))</f>
        <v/>
      </c>
      <c r="AG91" s="28" t="n"/>
      <c r="AH91" s="28" t="n"/>
      <c r="AI91" s="27">
        <f>IF(A91="","",IFERROR(IF(C91&lt;&gt;'Dashboard'!$K$3,"Check room count",IF(D91&gt;C91,"Out-of-order rooms exceed inventory",IF(F91&gt;E91,"Occupied rooms exceed sellable rooms",IF(G91&gt;F91,"Complimentary rooms exceed occupied rooms",IF(J91&gt;F91,"Stayovers exceed occupied rooms",IF(OR(M91&lt;0,N91&lt;0,O91&lt;0,AA91&lt;0),"Negative amount entered",IF(OR(Q91&gt;1,Q91&lt;0),"Check occupancy","OK"))))))),"Check Data"))</f>
        <v/>
      </c>
      <c r="AJ91" s="28" t="n"/>
    </row>
    <row r="92">
      <c r="A92" s="46" t="n"/>
      <c r="B92" s="27">
        <f>IF(A92="","",IFERROR(IF(MOD(A92,7)=0,"Sunday",IF(MOD(A92,7)=1,"Monday",IF(MOD(A92,7)=2,"Tuesday",IF(MOD(A92,7)=3,"Wednesday",IF(MOD(A92,7)=4,"Thursday",IF(MOD(A92,7)=5,"Friday","Saturday")))))),""))</f>
        <v/>
      </c>
      <c r="C92" s="28" t="n"/>
      <c r="D92" s="28" t="n"/>
      <c r="E92" s="27">
        <f>IF(A92="","",IFERROR(C92-D92,0))</f>
        <v/>
      </c>
      <c r="F92" s="28" t="n"/>
      <c r="G92" s="28" t="n"/>
      <c r="H92" s="28" t="n"/>
      <c r="I92" s="28" t="n"/>
      <c r="J92" s="28" t="n"/>
      <c r="K92" s="28" t="n"/>
      <c r="L92" s="28" t="n"/>
      <c r="M92" s="47" t="n"/>
      <c r="N92" s="47" t="n"/>
      <c r="O92" s="47" t="n"/>
      <c r="P92" s="48">
        <f>IF(A92="","",IFERROR(SUM(M92:O92),0))</f>
        <v/>
      </c>
      <c r="Q92" s="49">
        <f>IF(A92="","",IFERROR(F92/E92,0))</f>
        <v/>
      </c>
      <c r="R92" s="48">
        <f>IF(A92="","",IFERROR(M92/F92,0))</f>
        <v/>
      </c>
      <c r="S92" s="48">
        <f>IF(A92="","",IFERROR(M92/E92,0))</f>
        <v/>
      </c>
      <c r="T92" s="28" t="n"/>
      <c r="U92" s="50" t="n"/>
      <c r="V92" s="50" t="n"/>
      <c r="W92" s="50" t="n"/>
      <c r="X92" s="50" t="n"/>
      <c r="Y92" s="50" t="n"/>
      <c r="Z92" s="51">
        <f>IF(A92="","",IFERROR(SUM(U92:Y92),0))</f>
        <v/>
      </c>
      <c r="AA92" s="47" t="n"/>
      <c r="AB92" s="49">
        <f>IF(A92="","",IFERROR(AA92/P92,0))</f>
        <v/>
      </c>
      <c r="AC92" s="28" t="n"/>
      <c r="AD92" s="47" t="n"/>
      <c r="AE92" s="50" t="n"/>
      <c r="AF92" s="51">
        <f>IF(A92="","",IFERROR(T92/U92,0))</f>
        <v/>
      </c>
      <c r="AG92" s="28" t="n"/>
      <c r="AH92" s="28" t="n"/>
      <c r="AI92" s="27">
        <f>IF(A92="","",IFERROR(IF(C92&lt;&gt;'Dashboard'!$K$3,"Check room count",IF(D92&gt;C92,"Out-of-order rooms exceed inventory",IF(F92&gt;E92,"Occupied rooms exceed sellable rooms",IF(G92&gt;F92,"Complimentary rooms exceed occupied rooms",IF(J92&gt;F92,"Stayovers exceed occupied rooms",IF(OR(M92&lt;0,N92&lt;0,O92&lt;0,AA92&lt;0),"Negative amount entered",IF(OR(Q92&gt;1,Q92&lt;0),"Check occupancy","OK"))))))),"Check Data"))</f>
        <v/>
      </c>
      <c r="AJ92" s="28" t="n"/>
    </row>
    <row r="93">
      <c r="A93" s="46" t="n"/>
      <c r="B93" s="27">
        <f>IF(A93="","",IFERROR(IF(MOD(A93,7)=0,"Sunday",IF(MOD(A93,7)=1,"Monday",IF(MOD(A93,7)=2,"Tuesday",IF(MOD(A93,7)=3,"Wednesday",IF(MOD(A93,7)=4,"Thursday",IF(MOD(A93,7)=5,"Friday","Saturday")))))),""))</f>
        <v/>
      </c>
      <c r="C93" s="28" t="n"/>
      <c r="D93" s="28" t="n"/>
      <c r="E93" s="27">
        <f>IF(A93="","",IFERROR(C93-D93,0))</f>
        <v/>
      </c>
      <c r="F93" s="28" t="n"/>
      <c r="G93" s="28" t="n"/>
      <c r="H93" s="28" t="n"/>
      <c r="I93" s="28" t="n"/>
      <c r="J93" s="28" t="n"/>
      <c r="K93" s="28" t="n"/>
      <c r="L93" s="28" t="n"/>
      <c r="M93" s="47" t="n"/>
      <c r="N93" s="47" t="n"/>
      <c r="O93" s="47" t="n"/>
      <c r="P93" s="48">
        <f>IF(A93="","",IFERROR(SUM(M93:O93),0))</f>
        <v/>
      </c>
      <c r="Q93" s="49">
        <f>IF(A93="","",IFERROR(F93/E93,0))</f>
        <v/>
      </c>
      <c r="R93" s="48">
        <f>IF(A93="","",IFERROR(M93/F93,0))</f>
        <v/>
      </c>
      <c r="S93" s="48">
        <f>IF(A93="","",IFERROR(M93/E93,0))</f>
        <v/>
      </c>
      <c r="T93" s="28" t="n"/>
      <c r="U93" s="50" t="n"/>
      <c r="V93" s="50" t="n"/>
      <c r="W93" s="50" t="n"/>
      <c r="X93" s="50" t="n"/>
      <c r="Y93" s="50" t="n"/>
      <c r="Z93" s="51">
        <f>IF(A93="","",IFERROR(SUM(U93:Y93),0))</f>
        <v/>
      </c>
      <c r="AA93" s="47" t="n"/>
      <c r="AB93" s="49">
        <f>IF(A93="","",IFERROR(AA93/P93,0))</f>
        <v/>
      </c>
      <c r="AC93" s="28" t="n"/>
      <c r="AD93" s="47" t="n"/>
      <c r="AE93" s="50" t="n"/>
      <c r="AF93" s="51">
        <f>IF(A93="","",IFERROR(T93/U93,0))</f>
        <v/>
      </c>
      <c r="AG93" s="28" t="n"/>
      <c r="AH93" s="28" t="n"/>
      <c r="AI93" s="27">
        <f>IF(A93="","",IFERROR(IF(C93&lt;&gt;'Dashboard'!$K$3,"Check room count",IF(D93&gt;C93,"Out-of-order rooms exceed inventory",IF(F93&gt;E93,"Occupied rooms exceed sellable rooms",IF(G93&gt;F93,"Complimentary rooms exceed occupied rooms",IF(J93&gt;F93,"Stayovers exceed occupied rooms",IF(OR(M93&lt;0,N93&lt;0,O93&lt;0,AA93&lt;0),"Negative amount entered",IF(OR(Q93&gt;1,Q93&lt;0),"Check occupancy","OK"))))))),"Check Data"))</f>
        <v/>
      </c>
      <c r="AJ93" s="28" t="n"/>
    </row>
    <row r="94">
      <c r="A94" s="46" t="n"/>
      <c r="B94" s="27">
        <f>IF(A94="","",IFERROR(IF(MOD(A94,7)=0,"Sunday",IF(MOD(A94,7)=1,"Monday",IF(MOD(A94,7)=2,"Tuesday",IF(MOD(A94,7)=3,"Wednesday",IF(MOD(A94,7)=4,"Thursday",IF(MOD(A94,7)=5,"Friday","Saturday")))))),""))</f>
        <v/>
      </c>
      <c r="C94" s="28" t="n"/>
      <c r="D94" s="28" t="n"/>
      <c r="E94" s="27">
        <f>IF(A94="","",IFERROR(C94-D94,0))</f>
        <v/>
      </c>
      <c r="F94" s="28" t="n"/>
      <c r="G94" s="28" t="n"/>
      <c r="H94" s="28" t="n"/>
      <c r="I94" s="28" t="n"/>
      <c r="J94" s="28" t="n"/>
      <c r="K94" s="28" t="n"/>
      <c r="L94" s="28" t="n"/>
      <c r="M94" s="47" t="n"/>
      <c r="N94" s="47" t="n"/>
      <c r="O94" s="47" t="n"/>
      <c r="P94" s="48">
        <f>IF(A94="","",IFERROR(SUM(M94:O94),0))</f>
        <v/>
      </c>
      <c r="Q94" s="49">
        <f>IF(A94="","",IFERROR(F94/E94,0))</f>
        <v/>
      </c>
      <c r="R94" s="48">
        <f>IF(A94="","",IFERROR(M94/F94,0))</f>
        <v/>
      </c>
      <c r="S94" s="48">
        <f>IF(A94="","",IFERROR(M94/E94,0))</f>
        <v/>
      </c>
      <c r="T94" s="28" t="n"/>
      <c r="U94" s="50" t="n"/>
      <c r="V94" s="50" t="n"/>
      <c r="W94" s="50" t="n"/>
      <c r="X94" s="50" t="n"/>
      <c r="Y94" s="50" t="n"/>
      <c r="Z94" s="51">
        <f>IF(A94="","",IFERROR(SUM(U94:Y94),0))</f>
        <v/>
      </c>
      <c r="AA94" s="47" t="n"/>
      <c r="AB94" s="49">
        <f>IF(A94="","",IFERROR(AA94/P94,0))</f>
        <v/>
      </c>
      <c r="AC94" s="28" t="n"/>
      <c r="AD94" s="47" t="n"/>
      <c r="AE94" s="50" t="n"/>
      <c r="AF94" s="51">
        <f>IF(A94="","",IFERROR(T94/U94,0))</f>
        <v/>
      </c>
      <c r="AG94" s="28" t="n"/>
      <c r="AH94" s="28" t="n"/>
      <c r="AI94" s="27">
        <f>IF(A94="","",IFERROR(IF(C94&lt;&gt;'Dashboard'!$K$3,"Check room count",IF(D94&gt;C94,"Out-of-order rooms exceed inventory",IF(F94&gt;E94,"Occupied rooms exceed sellable rooms",IF(G94&gt;F94,"Complimentary rooms exceed occupied rooms",IF(J94&gt;F94,"Stayovers exceed occupied rooms",IF(OR(M94&lt;0,N94&lt;0,O94&lt;0,AA94&lt;0),"Negative amount entered",IF(OR(Q94&gt;1,Q94&lt;0),"Check occupancy","OK"))))))),"Check Data"))</f>
        <v/>
      </c>
      <c r="AJ94" s="28" t="n"/>
    </row>
    <row r="95">
      <c r="A95" s="46" t="n"/>
      <c r="B95" s="27">
        <f>IF(A95="","",IFERROR(IF(MOD(A95,7)=0,"Sunday",IF(MOD(A95,7)=1,"Monday",IF(MOD(A95,7)=2,"Tuesday",IF(MOD(A95,7)=3,"Wednesday",IF(MOD(A95,7)=4,"Thursday",IF(MOD(A95,7)=5,"Friday","Saturday")))))),""))</f>
        <v/>
      </c>
      <c r="C95" s="28" t="n"/>
      <c r="D95" s="28" t="n"/>
      <c r="E95" s="27">
        <f>IF(A95="","",IFERROR(C95-D95,0))</f>
        <v/>
      </c>
      <c r="F95" s="28" t="n"/>
      <c r="G95" s="28" t="n"/>
      <c r="H95" s="28" t="n"/>
      <c r="I95" s="28" t="n"/>
      <c r="J95" s="28" t="n"/>
      <c r="K95" s="28" t="n"/>
      <c r="L95" s="28" t="n"/>
      <c r="M95" s="47" t="n"/>
      <c r="N95" s="47" t="n"/>
      <c r="O95" s="47" t="n"/>
      <c r="P95" s="48">
        <f>IF(A95="","",IFERROR(SUM(M95:O95),0))</f>
        <v/>
      </c>
      <c r="Q95" s="49">
        <f>IF(A95="","",IFERROR(F95/E95,0))</f>
        <v/>
      </c>
      <c r="R95" s="48">
        <f>IF(A95="","",IFERROR(M95/F95,0))</f>
        <v/>
      </c>
      <c r="S95" s="48">
        <f>IF(A95="","",IFERROR(M95/E95,0))</f>
        <v/>
      </c>
      <c r="T95" s="28" t="n"/>
      <c r="U95" s="50" t="n"/>
      <c r="V95" s="50" t="n"/>
      <c r="W95" s="50" t="n"/>
      <c r="X95" s="50" t="n"/>
      <c r="Y95" s="50" t="n"/>
      <c r="Z95" s="51">
        <f>IF(A95="","",IFERROR(SUM(U95:Y95),0))</f>
        <v/>
      </c>
      <c r="AA95" s="47" t="n"/>
      <c r="AB95" s="49">
        <f>IF(A95="","",IFERROR(AA95/P95,0))</f>
        <v/>
      </c>
      <c r="AC95" s="28" t="n"/>
      <c r="AD95" s="47" t="n"/>
      <c r="AE95" s="50" t="n"/>
      <c r="AF95" s="51">
        <f>IF(A95="","",IFERROR(T95/U95,0))</f>
        <v/>
      </c>
      <c r="AG95" s="28" t="n"/>
      <c r="AH95" s="28" t="n"/>
      <c r="AI95" s="27">
        <f>IF(A95="","",IFERROR(IF(C95&lt;&gt;'Dashboard'!$K$3,"Check room count",IF(D95&gt;C95,"Out-of-order rooms exceed inventory",IF(F95&gt;E95,"Occupied rooms exceed sellable rooms",IF(G95&gt;F95,"Complimentary rooms exceed occupied rooms",IF(J95&gt;F95,"Stayovers exceed occupied rooms",IF(OR(M95&lt;0,N95&lt;0,O95&lt;0,AA95&lt;0),"Negative amount entered",IF(OR(Q95&gt;1,Q95&lt;0),"Check occupancy","OK"))))))),"Check Data"))</f>
        <v/>
      </c>
      <c r="AJ95" s="28" t="n"/>
    </row>
    <row r="96">
      <c r="A96" s="46" t="n"/>
      <c r="B96" s="27">
        <f>IF(A96="","",IFERROR(IF(MOD(A96,7)=0,"Sunday",IF(MOD(A96,7)=1,"Monday",IF(MOD(A96,7)=2,"Tuesday",IF(MOD(A96,7)=3,"Wednesday",IF(MOD(A96,7)=4,"Thursday",IF(MOD(A96,7)=5,"Friday","Saturday")))))),""))</f>
        <v/>
      </c>
      <c r="C96" s="28" t="n"/>
      <c r="D96" s="28" t="n"/>
      <c r="E96" s="27">
        <f>IF(A96="","",IFERROR(C96-D96,0))</f>
        <v/>
      </c>
      <c r="F96" s="28" t="n"/>
      <c r="G96" s="28" t="n"/>
      <c r="H96" s="28" t="n"/>
      <c r="I96" s="28" t="n"/>
      <c r="J96" s="28" t="n"/>
      <c r="K96" s="28" t="n"/>
      <c r="L96" s="28" t="n"/>
      <c r="M96" s="47" t="n"/>
      <c r="N96" s="47" t="n"/>
      <c r="O96" s="47" t="n"/>
      <c r="P96" s="48">
        <f>IF(A96="","",IFERROR(SUM(M96:O96),0))</f>
        <v/>
      </c>
      <c r="Q96" s="49">
        <f>IF(A96="","",IFERROR(F96/E96,0))</f>
        <v/>
      </c>
      <c r="R96" s="48">
        <f>IF(A96="","",IFERROR(M96/F96,0))</f>
        <v/>
      </c>
      <c r="S96" s="48">
        <f>IF(A96="","",IFERROR(M96/E96,0))</f>
        <v/>
      </c>
      <c r="T96" s="28" t="n"/>
      <c r="U96" s="50" t="n"/>
      <c r="V96" s="50" t="n"/>
      <c r="W96" s="50" t="n"/>
      <c r="X96" s="50" t="n"/>
      <c r="Y96" s="50" t="n"/>
      <c r="Z96" s="51">
        <f>IF(A96="","",IFERROR(SUM(U96:Y96),0))</f>
        <v/>
      </c>
      <c r="AA96" s="47" t="n"/>
      <c r="AB96" s="49">
        <f>IF(A96="","",IFERROR(AA96/P96,0))</f>
        <v/>
      </c>
      <c r="AC96" s="28" t="n"/>
      <c r="AD96" s="47" t="n"/>
      <c r="AE96" s="50" t="n"/>
      <c r="AF96" s="51">
        <f>IF(A96="","",IFERROR(T96/U96,0))</f>
        <v/>
      </c>
      <c r="AG96" s="28" t="n"/>
      <c r="AH96" s="28" t="n"/>
      <c r="AI96" s="27">
        <f>IF(A96="","",IFERROR(IF(C96&lt;&gt;'Dashboard'!$K$3,"Check room count",IF(D96&gt;C96,"Out-of-order rooms exceed inventory",IF(F96&gt;E96,"Occupied rooms exceed sellable rooms",IF(G96&gt;F96,"Complimentary rooms exceed occupied rooms",IF(J96&gt;F96,"Stayovers exceed occupied rooms",IF(OR(M96&lt;0,N96&lt;0,O96&lt;0,AA96&lt;0),"Negative amount entered",IF(OR(Q96&gt;1,Q96&lt;0),"Check occupancy","OK"))))))),"Check Data"))</f>
        <v/>
      </c>
      <c r="AJ96" s="28" t="n"/>
    </row>
    <row r="97">
      <c r="A97" s="46" t="n"/>
      <c r="B97" s="27">
        <f>IF(A97="","",IFERROR(IF(MOD(A97,7)=0,"Sunday",IF(MOD(A97,7)=1,"Monday",IF(MOD(A97,7)=2,"Tuesday",IF(MOD(A97,7)=3,"Wednesday",IF(MOD(A97,7)=4,"Thursday",IF(MOD(A97,7)=5,"Friday","Saturday")))))),""))</f>
        <v/>
      </c>
      <c r="C97" s="28" t="n"/>
      <c r="D97" s="28" t="n"/>
      <c r="E97" s="27">
        <f>IF(A97="","",IFERROR(C97-D97,0))</f>
        <v/>
      </c>
      <c r="F97" s="28" t="n"/>
      <c r="G97" s="28" t="n"/>
      <c r="H97" s="28" t="n"/>
      <c r="I97" s="28" t="n"/>
      <c r="J97" s="28" t="n"/>
      <c r="K97" s="28" t="n"/>
      <c r="L97" s="28" t="n"/>
      <c r="M97" s="47" t="n"/>
      <c r="N97" s="47" t="n"/>
      <c r="O97" s="47" t="n"/>
      <c r="P97" s="48">
        <f>IF(A97="","",IFERROR(SUM(M97:O97),0))</f>
        <v/>
      </c>
      <c r="Q97" s="49">
        <f>IF(A97="","",IFERROR(F97/E97,0))</f>
        <v/>
      </c>
      <c r="R97" s="48">
        <f>IF(A97="","",IFERROR(M97/F97,0))</f>
        <v/>
      </c>
      <c r="S97" s="48">
        <f>IF(A97="","",IFERROR(M97/E97,0))</f>
        <v/>
      </c>
      <c r="T97" s="28" t="n"/>
      <c r="U97" s="50" t="n"/>
      <c r="V97" s="50" t="n"/>
      <c r="W97" s="50" t="n"/>
      <c r="X97" s="50" t="n"/>
      <c r="Y97" s="50" t="n"/>
      <c r="Z97" s="51">
        <f>IF(A97="","",IFERROR(SUM(U97:Y97),0))</f>
        <v/>
      </c>
      <c r="AA97" s="47" t="n"/>
      <c r="AB97" s="49">
        <f>IF(A97="","",IFERROR(AA97/P97,0))</f>
        <v/>
      </c>
      <c r="AC97" s="28" t="n"/>
      <c r="AD97" s="47" t="n"/>
      <c r="AE97" s="50" t="n"/>
      <c r="AF97" s="51">
        <f>IF(A97="","",IFERROR(T97/U97,0))</f>
        <v/>
      </c>
      <c r="AG97" s="28" t="n"/>
      <c r="AH97" s="28" t="n"/>
      <c r="AI97" s="27">
        <f>IF(A97="","",IFERROR(IF(C97&lt;&gt;'Dashboard'!$K$3,"Check room count",IF(D97&gt;C97,"Out-of-order rooms exceed inventory",IF(F97&gt;E97,"Occupied rooms exceed sellable rooms",IF(G97&gt;F97,"Complimentary rooms exceed occupied rooms",IF(J97&gt;F97,"Stayovers exceed occupied rooms",IF(OR(M97&lt;0,N97&lt;0,O97&lt;0,AA97&lt;0),"Negative amount entered",IF(OR(Q97&gt;1,Q97&lt;0),"Check occupancy","OK"))))))),"Check Data"))</f>
        <v/>
      </c>
      <c r="AJ97" s="28" t="n"/>
    </row>
    <row r="98">
      <c r="A98" s="46" t="n"/>
      <c r="B98" s="27">
        <f>IF(A98="","",IFERROR(IF(MOD(A98,7)=0,"Sunday",IF(MOD(A98,7)=1,"Monday",IF(MOD(A98,7)=2,"Tuesday",IF(MOD(A98,7)=3,"Wednesday",IF(MOD(A98,7)=4,"Thursday",IF(MOD(A98,7)=5,"Friday","Saturday")))))),""))</f>
        <v/>
      </c>
      <c r="C98" s="28" t="n"/>
      <c r="D98" s="28" t="n"/>
      <c r="E98" s="27">
        <f>IF(A98="","",IFERROR(C98-D98,0))</f>
        <v/>
      </c>
      <c r="F98" s="28" t="n"/>
      <c r="G98" s="28" t="n"/>
      <c r="H98" s="28" t="n"/>
      <c r="I98" s="28" t="n"/>
      <c r="J98" s="28" t="n"/>
      <c r="K98" s="28" t="n"/>
      <c r="L98" s="28" t="n"/>
      <c r="M98" s="47" t="n"/>
      <c r="N98" s="47" t="n"/>
      <c r="O98" s="47" t="n"/>
      <c r="P98" s="48">
        <f>IF(A98="","",IFERROR(SUM(M98:O98),0))</f>
        <v/>
      </c>
      <c r="Q98" s="49">
        <f>IF(A98="","",IFERROR(F98/E98,0))</f>
        <v/>
      </c>
      <c r="R98" s="48">
        <f>IF(A98="","",IFERROR(M98/F98,0))</f>
        <v/>
      </c>
      <c r="S98" s="48">
        <f>IF(A98="","",IFERROR(M98/E98,0))</f>
        <v/>
      </c>
      <c r="T98" s="28" t="n"/>
      <c r="U98" s="50" t="n"/>
      <c r="V98" s="50" t="n"/>
      <c r="W98" s="50" t="n"/>
      <c r="X98" s="50" t="n"/>
      <c r="Y98" s="50" t="n"/>
      <c r="Z98" s="51">
        <f>IF(A98="","",IFERROR(SUM(U98:Y98),0))</f>
        <v/>
      </c>
      <c r="AA98" s="47" t="n"/>
      <c r="AB98" s="49">
        <f>IF(A98="","",IFERROR(AA98/P98,0))</f>
        <v/>
      </c>
      <c r="AC98" s="28" t="n"/>
      <c r="AD98" s="47" t="n"/>
      <c r="AE98" s="50" t="n"/>
      <c r="AF98" s="51">
        <f>IF(A98="","",IFERROR(T98/U98,0))</f>
        <v/>
      </c>
      <c r="AG98" s="28" t="n"/>
      <c r="AH98" s="28" t="n"/>
      <c r="AI98" s="27">
        <f>IF(A98="","",IFERROR(IF(C98&lt;&gt;'Dashboard'!$K$3,"Check room count",IF(D98&gt;C98,"Out-of-order rooms exceed inventory",IF(F98&gt;E98,"Occupied rooms exceed sellable rooms",IF(G98&gt;F98,"Complimentary rooms exceed occupied rooms",IF(J98&gt;F98,"Stayovers exceed occupied rooms",IF(OR(M98&lt;0,N98&lt;0,O98&lt;0,AA98&lt;0),"Negative amount entered",IF(OR(Q98&gt;1,Q98&lt;0),"Check occupancy","OK"))))))),"Check Data"))</f>
        <v/>
      </c>
      <c r="AJ98" s="28" t="n"/>
    </row>
    <row r="99">
      <c r="A99" s="46" t="n"/>
      <c r="B99" s="27">
        <f>IF(A99="","",IFERROR(IF(MOD(A99,7)=0,"Sunday",IF(MOD(A99,7)=1,"Monday",IF(MOD(A99,7)=2,"Tuesday",IF(MOD(A99,7)=3,"Wednesday",IF(MOD(A99,7)=4,"Thursday",IF(MOD(A99,7)=5,"Friday","Saturday")))))),""))</f>
        <v/>
      </c>
      <c r="C99" s="28" t="n"/>
      <c r="D99" s="28" t="n"/>
      <c r="E99" s="27">
        <f>IF(A99="","",IFERROR(C99-D99,0))</f>
        <v/>
      </c>
      <c r="F99" s="28" t="n"/>
      <c r="G99" s="28" t="n"/>
      <c r="H99" s="28" t="n"/>
      <c r="I99" s="28" t="n"/>
      <c r="J99" s="28" t="n"/>
      <c r="K99" s="28" t="n"/>
      <c r="L99" s="28" t="n"/>
      <c r="M99" s="47" t="n"/>
      <c r="N99" s="47" t="n"/>
      <c r="O99" s="47" t="n"/>
      <c r="P99" s="48">
        <f>IF(A99="","",IFERROR(SUM(M99:O99),0))</f>
        <v/>
      </c>
      <c r="Q99" s="49">
        <f>IF(A99="","",IFERROR(F99/E99,0))</f>
        <v/>
      </c>
      <c r="R99" s="48">
        <f>IF(A99="","",IFERROR(M99/F99,0))</f>
        <v/>
      </c>
      <c r="S99" s="48">
        <f>IF(A99="","",IFERROR(M99/E99,0))</f>
        <v/>
      </c>
      <c r="T99" s="28" t="n"/>
      <c r="U99" s="50" t="n"/>
      <c r="V99" s="50" t="n"/>
      <c r="W99" s="50" t="n"/>
      <c r="X99" s="50" t="n"/>
      <c r="Y99" s="50" t="n"/>
      <c r="Z99" s="51">
        <f>IF(A99="","",IFERROR(SUM(U99:Y99),0))</f>
        <v/>
      </c>
      <c r="AA99" s="47" t="n"/>
      <c r="AB99" s="49">
        <f>IF(A99="","",IFERROR(AA99/P99,0))</f>
        <v/>
      </c>
      <c r="AC99" s="28" t="n"/>
      <c r="AD99" s="47" t="n"/>
      <c r="AE99" s="50" t="n"/>
      <c r="AF99" s="51">
        <f>IF(A99="","",IFERROR(T99/U99,0))</f>
        <v/>
      </c>
      <c r="AG99" s="28" t="n"/>
      <c r="AH99" s="28" t="n"/>
      <c r="AI99" s="27">
        <f>IF(A99="","",IFERROR(IF(C99&lt;&gt;'Dashboard'!$K$3,"Check room count",IF(D99&gt;C99,"Out-of-order rooms exceed inventory",IF(F99&gt;E99,"Occupied rooms exceed sellable rooms",IF(G99&gt;F99,"Complimentary rooms exceed occupied rooms",IF(J99&gt;F99,"Stayovers exceed occupied rooms",IF(OR(M99&lt;0,N99&lt;0,O99&lt;0,AA99&lt;0),"Negative amount entered",IF(OR(Q99&gt;1,Q99&lt;0),"Check occupancy","OK"))))))),"Check Data"))</f>
        <v/>
      </c>
      <c r="AJ99" s="28" t="n"/>
    </row>
    <row r="100">
      <c r="A100" s="46" t="n"/>
      <c r="B100" s="27">
        <f>IF(A100="","",IFERROR(IF(MOD(A100,7)=0,"Sunday",IF(MOD(A100,7)=1,"Monday",IF(MOD(A100,7)=2,"Tuesday",IF(MOD(A100,7)=3,"Wednesday",IF(MOD(A100,7)=4,"Thursday",IF(MOD(A100,7)=5,"Friday","Saturday")))))),""))</f>
        <v/>
      </c>
      <c r="C100" s="28" t="n"/>
      <c r="D100" s="28" t="n"/>
      <c r="E100" s="27">
        <f>IF(A100="","",IFERROR(C100-D100,0))</f>
        <v/>
      </c>
      <c r="F100" s="28" t="n"/>
      <c r="G100" s="28" t="n"/>
      <c r="H100" s="28" t="n"/>
      <c r="I100" s="28" t="n"/>
      <c r="J100" s="28" t="n"/>
      <c r="K100" s="28" t="n"/>
      <c r="L100" s="28" t="n"/>
      <c r="M100" s="47" t="n"/>
      <c r="N100" s="47" t="n"/>
      <c r="O100" s="47" t="n"/>
      <c r="P100" s="48">
        <f>IF(A100="","",IFERROR(SUM(M100:O100),0))</f>
        <v/>
      </c>
      <c r="Q100" s="49">
        <f>IF(A100="","",IFERROR(F100/E100,0))</f>
        <v/>
      </c>
      <c r="R100" s="48">
        <f>IF(A100="","",IFERROR(M100/F100,0))</f>
        <v/>
      </c>
      <c r="S100" s="48">
        <f>IF(A100="","",IFERROR(M100/E100,0))</f>
        <v/>
      </c>
      <c r="T100" s="28" t="n"/>
      <c r="U100" s="50" t="n"/>
      <c r="V100" s="50" t="n"/>
      <c r="W100" s="50" t="n"/>
      <c r="X100" s="50" t="n"/>
      <c r="Y100" s="50" t="n"/>
      <c r="Z100" s="51">
        <f>IF(A100="","",IFERROR(SUM(U100:Y100),0))</f>
        <v/>
      </c>
      <c r="AA100" s="47" t="n"/>
      <c r="AB100" s="49">
        <f>IF(A100="","",IFERROR(AA100/P100,0))</f>
        <v/>
      </c>
      <c r="AC100" s="28" t="n"/>
      <c r="AD100" s="47" t="n"/>
      <c r="AE100" s="50" t="n"/>
      <c r="AF100" s="51">
        <f>IF(A100="","",IFERROR(T100/U100,0))</f>
        <v/>
      </c>
      <c r="AG100" s="28" t="n"/>
      <c r="AH100" s="28" t="n"/>
      <c r="AI100" s="27">
        <f>IF(A100="","",IFERROR(IF(C100&lt;&gt;'Dashboard'!$K$3,"Check room count",IF(D100&gt;C100,"Out-of-order rooms exceed inventory",IF(F100&gt;E100,"Occupied rooms exceed sellable rooms",IF(G100&gt;F100,"Complimentary rooms exceed occupied rooms",IF(J100&gt;F100,"Stayovers exceed occupied rooms",IF(OR(M100&lt;0,N100&lt;0,O100&lt;0,AA100&lt;0),"Negative amount entered",IF(OR(Q100&gt;1,Q100&lt;0),"Check occupancy","OK"))))))),"Check Data"))</f>
        <v/>
      </c>
      <c r="AJ100" s="28" t="n"/>
    </row>
    <row r="101">
      <c r="A101" s="46" t="n"/>
      <c r="B101" s="27">
        <f>IF(A101="","",IFERROR(IF(MOD(A101,7)=0,"Sunday",IF(MOD(A101,7)=1,"Monday",IF(MOD(A101,7)=2,"Tuesday",IF(MOD(A101,7)=3,"Wednesday",IF(MOD(A101,7)=4,"Thursday",IF(MOD(A101,7)=5,"Friday","Saturday")))))),""))</f>
        <v/>
      </c>
      <c r="C101" s="28" t="n"/>
      <c r="D101" s="28" t="n"/>
      <c r="E101" s="27">
        <f>IF(A101="","",IFERROR(C101-D101,0))</f>
        <v/>
      </c>
      <c r="F101" s="28" t="n"/>
      <c r="G101" s="28" t="n"/>
      <c r="H101" s="28" t="n"/>
      <c r="I101" s="28" t="n"/>
      <c r="J101" s="28" t="n"/>
      <c r="K101" s="28" t="n"/>
      <c r="L101" s="28" t="n"/>
      <c r="M101" s="47" t="n"/>
      <c r="N101" s="47" t="n"/>
      <c r="O101" s="47" t="n"/>
      <c r="P101" s="48">
        <f>IF(A101="","",IFERROR(SUM(M101:O101),0))</f>
        <v/>
      </c>
      <c r="Q101" s="49">
        <f>IF(A101="","",IFERROR(F101/E101,0))</f>
        <v/>
      </c>
      <c r="R101" s="48">
        <f>IF(A101="","",IFERROR(M101/F101,0))</f>
        <v/>
      </c>
      <c r="S101" s="48">
        <f>IF(A101="","",IFERROR(M101/E101,0))</f>
        <v/>
      </c>
      <c r="T101" s="28" t="n"/>
      <c r="U101" s="50" t="n"/>
      <c r="V101" s="50" t="n"/>
      <c r="W101" s="50" t="n"/>
      <c r="X101" s="50" t="n"/>
      <c r="Y101" s="50" t="n"/>
      <c r="Z101" s="51">
        <f>IF(A101="","",IFERROR(SUM(U101:Y101),0))</f>
        <v/>
      </c>
      <c r="AA101" s="47" t="n"/>
      <c r="AB101" s="49">
        <f>IF(A101="","",IFERROR(AA101/P101,0))</f>
        <v/>
      </c>
      <c r="AC101" s="28" t="n"/>
      <c r="AD101" s="47" t="n"/>
      <c r="AE101" s="50" t="n"/>
      <c r="AF101" s="51">
        <f>IF(A101="","",IFERROR(T101/U101,0))</f>
        <v/>
      </c>
      <c r="AG101" s="28" t="n"/>
      <c r="AH101" s="28" t="n"/>
      <c r="AI101" s="27">
        <f>IF(A101="","",IFERROR(IF(C101&lt;&gt;'Dashboard'!$K$3,"Check room count",IF(D101&gt;C101,"Out-of-order rooms exceed inventory",IF(F101&gt;E101,"Occupied rooms exceed sellable rooms",IF(G101&gt;F101,"Complimentary rooms exceed occupied rooms",IF(J101&gt;F101,"Stayovers exceed occupied rooms",IF(OR(M101&lt;0,N101&lt;0,O101&lt;0,AA101&lt;0),"Negative amount entered",IF(OR(Q101&gt;1,Q101&lt;0),"Check occupancy","OK"))))))),"Check Data"))</f>
        <v/>
      </c>
      <c r="AJ101" s="28" t="n"/>
    </row>
    <row r="102">
      <c r="A102" s="46" t="n"/>
      <c r="B102" s="27">
        <f>IF(A102="","",IFERROR(IF(MOD(A102,7)=0,"Sunday",IF(MOD(A102,7)=1,"Monday",IF(MOD(A102,7)=2,"Tuesday",IF(MOD(A102,7)=3,"Wednesday",IF(MOD(A102,7)=4,"Thursday",IF(MOD(A102,7)=5,"Friday","Saturday")))))),""))</f>
        <v/>
      </c>
      <c r="C102" s="28" t="n"/>
      <c r="D102" s="28" t="n"/>
      <c r="E102" s="27">
        <f>IF(A102="","",IFERROR(C102-D102,0))</f>
        <v/>
      </c>
      <c r="F102" s="28" t="n"/>
      <c r="G102" s="28" t="n"/>
      <c r="H102" s="28" t="n"/>
      <c r="I102" s="28" t="n"/>
      <c r="J102" s="28" t="n"/>
      <c r="K102" s="28" t="n"/>
      <c r="L102" s="28" t="n"/>
      <c r="M102" s="47" t="n"/>
      <c r="N102" s="47" t="n"/>
      <c r="O102" s="47" t="n"/>
      <c r="P102" s="48">
        <f>IF(A102="","",IFERROR(SUM(M102:O102),0))</f>
        <v/>
      </c>
      <c r="Q102" s="49">
        <f>IF(A102="","",IFERROR(F102/E102,0))</f>
        <v/>
      </c>
      <c r="R102" s="48">
        <f>IF(A102="","",IFERROR(M102/F102,0))</f>
        <v/>
      </c>
      <c r="S102" s="48">
        <f>IF(A102="","",IFERROR(M102/E102,0))</f>
        <v/>
      </c>
      <c r="T102" s="28" t="n"/>
      <c r="U102" s="50" t="n"/>
      <c r="V102" s="50" t="n"/>
      <c r="W102" s="50" t="n"/>
      <c r="X102" s="50" t="n"/>
      <c r="Y102" s="50" t="n"/>
      <c r="Z102" s="51">
        <f>IF(A102="","",IFERROR(SUM(U102:Y102),0))</f>
        <v/>
      </c>
      <c r="AA102" s="47" t="n"/>
      <c r="AB102" s="49">
        <f>IF(A102="","",IFERROR(AA102/P102,0))</f>
        <v/>
      </c>
      <c r="AC102" s="28" t="n"/>
      <c r="AD102" s="47" t="n"/>
      <c r="AE102" s="50" t="n"/>
      <c r="AF102" s="51">
        <f>IF(A102="","",IFERROR(T102/U102,0))</f>
        <v/>
      </c>
      <c r="AG102" s="28" t="n"/>
      <c r="AH102" s="28" t="n"/>
      <c r="AI102" s="27">
        <f>IF(A102="","",IFERROR(IF(C102&lt;&gt;'Dashboard'!$K$3,"Check room count",IF(D102&gt;C102,"Out-of-order rooms exceed inventory",IF(F102&gt;E102,"Occupied rooms exceed sellable rooms",IF(G102&gt;F102,"Complimentary rooms exceed occupied rooms",IF(J102&gt;F102,"Stayovers exceed occupied rooms",IF(OR(M102&lt;0,N102&lt;0,O102&lt;0,AA102&lt;0),"Negative amount entered",IF(OR(Q102&gt;1,Q102&lt;0),"Check occupancy","OK"))))))),"Check Data"))</f>
        <v/>
      </c>
      <c r="AJ102" s="28" t="n"/>
    </row>
    <row r="103">
      <c r="A103" s="46" t="n"/>
      <c r="B103" s="27">
        <f>IF(A103="","",IFERROR(IF(MOD(A103,7)=0,"Sunday",IF(MOD(A103,7)=1,"Monday",IF(MOD(A103,7)=2,"Tuesday",IF(MOD(A103,7)=3,"Wednesday",IF(MOD(A103,7)=4,"Thursday",IF(MOD(A103,7)=5,"Friday","Saturday")))))),""))</f>
        <v/>
      </c>
      <c r="C103" s="28" t="n"/>
      <c r="D103" s="28" t="n"/>
      <c r="E103" s="27">
        <f>IF(A103="","",IFERROR(C103-D103,0))</f>
        <v/>
      </c>
      <c r="F103" s="28" t="n"/>
      <c r="G103" s="28" t="n"/>
      <c r="H103" s="28" t="n"/>
      <c r="I103" s="28" t="n"/>
      <c r="J103" s="28" t="n"/>
      <c r="K103" s="28" t="n"/>
      <c r="L103" s="28" t="n"/>
      <c r="M103" s="47" t="n"/>
      <c r="N103" s="47" t="n"/>
      <c r="O103" s="47" t="n"/>
      <c r="P103" s="48">
        <f>IF(A103="","",IFERROR(SUM(M103:O103),0))</f>
        <v/>
      </c>
      <c r="Q103" s="49">
        <f>IF(A103="","",IFERROR(F103/E103,0))</f>
        <v/>
      </c>
      <c r="R103" s="48">
        <f>IF(A103="","",IFERROR(M103/F103,0))</f>
        <v/>
      </c>
      <c r="S103" s="48">
        <f>IF(A103="","",IFERROR(M103/E103,0))</f>
        <v/>
      </c>
      <c r="T103" s="28" t="n"/>
      <c r="U103" s="50" t="n"/>
      <c r="V103" s="50" t="n"/>
      <c r="W103" s="50" t="n"/>
      <c r="X103" s="50" t="n"/>
      <c r="Y103" s="50" t="n"/>
      <c r="Z103" s="51">
        <f>IF(A103="","",IFERROR(SUM(U103:Y103),0))</f>
        <v/>
      </c>
      <c r="AA103" s="47" t="n"/>
      <c r="AB103" s="49">
        <f>IF(A103="","",IFERROR(AA103/P103,0))</f>
        <v/>
      </c>
      <c r="AC103" s="28" t="n"/>
      <c r="AD103" s="47" t="n"/>
      <c r="AE103" s="50" t="n"/>
      <c r="AF103" s="51">
        <f>IF(A103="","",IFERROR(T103/U103,0))</f>
        <v/>
      </c>
      <c r="AG103" s="28" t="n"/>
      <c r="AH103" s="28" t="n"/>
      <c r="AI103" s="27">
        <f>IF(A103="","",IFERROR(IF(C103&lt;&gt;'Dashboard'!$K$3,"Check room count",IF(D103&gt;C103,"Out-of-order rooms exceed inventory",IF(F103&gt;E103,"Occupied rooms exceed sellable rooms",IF(G103&gt;F103,"Complimentary rooms exceed occupied rooms",IF(J103&gt;F103,"Stayovers exceed occupied rooms",IF(OR(M103&lt;0,N103&lt;0,O103&lt;0,AA103&lt;0),"Negative amount entered",IF(OR(Q103&gt;1,Q103&lt;0),"Check occupancy","OK"))))))),"Check Data"))</f>
        <v/>
      </c>
      <c r="AJ103" s="28" t="n"/>
    </row>
    <row r="104">
      <c r="A104" s="46" t="n"/>
      <c r="B104" s="27">
        <f>IF(A104="","",IFERROR(IF(MOD(A104,7)=0,"Sunday",IF(MOD(A104,7)=1,"Monday",IF(MOD(A104,7)=2,"Tuesday",IF(MOD(A104,7)=3,"Wednesday",IF(MOD(A104,7)=4,"Thursday",IF(MOD(A104,7)=5,"Friday","Saturday")))))),""))</f>
        <v/>
      </c>
      <c r="C104" s="28" t="n"/>
      <c r="D104" s="28" t="n"/>
      <c r="E104" s="27">
        <f>IF(A104="","",IFERROR(C104-D104,0))</f>
        <v/>
      </c>
      <c r="F104" s="28" t="n"/>
      <c r="G104" s="28" t="n"/>
      <c r="H104" s="28" t="n"/>
      <c r="I104" s="28" t="n"/>
      <c r="J104" s="28" t="n"/>
      <c r="K104" s="28" t="n"/>
      <c r="L104" s="28" t="n"/>
      <c r="M104" s="47" t="n"/>
      <c r="N104" s="47" t="n"/>
      <c r="O104" s="47" t="n"/>
      <c r="P104" s="48">
        <f>IF(A104="","",IFERROR(SUM(M104:O104),0))</f>
        <v/>
      </c>
      <c r="Q104" s="49">
        <f>IF(A104="","",IFERROR(F104/E104,0))</f>
        <v/>
      </c>
      <c r="R104" s="48">
        <f>IF(A104="","",IFERROR(M104/F104,0))</f>
        <v/>
      </c>
      <c r="S104" s="48">
        <f>IF(A104="","",IFERROR(M104/E104,0))</f>
        <v/>
      </c>
      <c r="T104" s="28" t="n"/>
      <c r="U104" s="50" t="n"/>
      <c r="V104" s="50" t="n"/>
      <c r="W104" s="50" t="n"/>
      <c r="X104" s="50" t="n"/>
      <c r="Y104" s="50" t="n"/>
      <c r="Z104" s="51">
        <f>IF(A104="","",IFERROR(SUM(U104:Y104),0))</f>
        <v/>
      </c>
      <c r="AA104" s="47" t="n"/>
      <c r="AB104" s="49">
        <f>IF(A104="","",IFERROR(AA104/P104,0))</f>
        <v/>
      </c>
      <c r="AC104" s="28" t="n"/>
      <c r="AD104" s="47" t="n"/>
      <c r="AE104" s="50" t="n"/>
      <c r="AF104" s="51">
        <f>IF(A104="","",IFERROR(T104/U104,0))</f>
        <v/>
      </c>
      <c r="AG104" s="28" t="n"/>
      <c r="AH104" s="28" t="n"/>
      <c r="AI104" s="27">
        <f>IF(A104="","",IFERROR(IF(C104&lt;&gt;'Dashboard'!$K$3,"Check room count",IF(D104&gt;C104,"Out-of-order rooms exceed inventory",IF(F104&gt;E104,"Occupied rooms exceed sellable rooms",IF(G104&gt;F104,"Complimentary rooms exceed occupied rooms",IF(J104&gt;F104,"Stayovers exceed occupied rooms",IF(OR(M104&lt;0,N104&lt;0,O104&lt;0,AA104&lt;0),"Negative amount entered",IF(OR(Q104&gt;1,Q104&lt;0),"Check occupancy","OK"))))))),"Check Data"))</f>
        <v/>
      </c>
      <c r="AJ104" s="28" t="n"/>
    </row>
    <row r="105">
      <c r="A105" s="46" t="n"/>
      <c r="B105" s="27">
        <f>IF(A105="","",IFERROR(IF(MOD(A105,7)=0,"Sunday",IF(MOD(A105,7)=1,"Monday",IF(MOD(A105,7)=2,"Tuesday",IF(MOD(A105,7)=3,"Wednesday",IF(MOD(A105,7)=4,"Thursday",IF(MOD(A105,7)=5,"Friday","Saturday")))))),""))</f>
        <v/>
      </c>
      <c r="C105" s="28" t="n"/>
      <c r="D105" s="28" t="n"/>
      <c r="E105" s="27">
        <f>IF(A105="","",IFERROR(C105-D105,0))</f>
        <v/>
      </c>
      <c r="F105" s="28" t="n"/>
      <c r="G105" s="28" t="n"/>
      <c r="H105" s="28" t="n"/>
      <c r="I105" s="28" t="n"/>
      <c r="J105" s="28" t="n"/>
      <c r="K105" s="28" t="n"/>
      <c r="L105" s="28" t="n"/>
      <c r="M105" s="47" t="n"/>
      <c r="N105" s="47" t="n"/>
      <c r="O105" s="47" t="n"/>
      <c r="P105" s="48">
        <f>IF(A105="","",IFERROR(SUM(M105:O105),0))</f>
        <v/>
      </c>
      <c r="Q105" s="49">
        <f>IF(A105="","",IFERROR(F105/E105,0))</f>
        <v/>
      </c>
      <c r="R105" s="48">
        <f>IF(A105="","",IFERROR(M105/F105,0))</f>
        <v/>
      </c>
      <c r="S105" s="48">
        <f>IF(A105="","",IFERROR(M105/E105,0))</f>
        <v/>
      </c>
      <c r="T105" s="28" t="n"/>
      <c r="U105" s="50" t="n"/>
      <c r="V105" s="50" t="n"/>
      <c r="W105" s="50" t="n"/>
      <c r="X105" s="50" t="n"/>
      <c r="Y105" s="50" t="n"/>
      <c r="Z105" s="51">
        <f>IF(A105="","",IFERROR(SUM(U105:Y105),0))</f>
        <v/>
      </c>
      <c r="AA105" s="47" t="n"/>
      <c r="AB105" s="49">
        <f>IF(A105="","",IFERROR(AA105/P105,0))</f>
        <v/>
      </c>
      <c r="AC105" s="28" t="n"/>
      <c r="AD105" s="47" t="n"/>
      <c r="AE105" s="50" t="n"/>
      <c r="AF105" s="51">
        <f>IF(A105="","",IFERROR(T105/U105,0))</f>
        <v/>
      </c>
      <c r="AG105" s="28" t="n"/>
      <c r="AH105" s="28" t="n"/>
      <c r="AI105" s="27">
        <f>IF(A105="","",IFERROR(IF(C105&lt;&gt;'Dashboard'!$K$3,"Check room count",IF(D105&gt;C105,"Out-of-order rooms exceed inventory",IF(F105&gt;E105,"Occupied rooms exceed sellable rooms",IF(G105&gt;F105,"Complimentary rooms exceed occupied rooms",IF(J105&gt;F105,"Stayovers exceed occupied rooms",IF(OR(M105&lt;0,N105&lt;0,O105&lt;0,AA105&lt;0),"Negative amount entered",IF(OR(Q105&gt;1,Q105&lt;0),"Check occupancy","OK"))))))),"Check Data"))</f>
        <v/>
      </c>
      <c r="AJ105" s="28" t="n"/>
    </row>
    <row r="106">
      <c r="A106" s="46" t="n"/>
      <c r="B106" s="27">
        <f>IF(A106="","",IFERROR(IF(MOD(A106,7)=0,"Sunday",IF(MOD(A106,7)=1,"Monday",IF(MOD(A106,7)=2,"Tuesday",IF(MOD(A106,7)=3,"Wednesday",IF(MOD(A106,7)=4,"Thursday",IF(MOD(A106,7)=5,"Friday","Saturday")))))),""))</f>
        <v/>
      </c>
      <c r="C106" s="28" t="n"/>
      <c r="D106" s="28" t="n"/>
      <c r="E106" s="27">
        <f>IF(A106="","",IFERROR(C106-D106,0))</f>
        <v/>
      </c>
      <c r="F106" s="28" t="n"/>
      <c r="G106" s="28" t="n"/>
      <c r="H106" s="28" t="n"/>
      <c r="I106" s="28" t="n"/>
      <c r="J106" s="28" t="n"/>
      <c r="K106" s="28" t="n"/>
      <c r="L106" s="28" t="n"/>
      <c r="M106" s="47" t="n"/>
      <c r="N106" s="47" t="n"/>
      <c r="O106" s="47" t="n"/>
      <c r="P106" s="48">
        <f>IF(A106="","",IFERROR(SUM(M106:O106),0))</f>
        <v/>
      </c>
      <c r="Q106" s="49">
        <f>IF(A106="","",IFERROR(F106/E106,0))</f>
        <v/>
      </c>
      <c r="R106" s="48">
        <f>IF(A106="","",IFERROR(M106/F106,0))</f>
        <v/>
      </c>
      <c r="S106" s="48">
        <f>IF(A106="","",IFERROR(M106/E106,0))</f>
        <v/>
      </c>
      <c r="T106" s="28" t="n"/>
      <c r="U106" s="50" t="n"/>
      <c r="V106" s="50" t="n"/>
      <c r="W106" s="50" t="n"/>
      <c r="X106" s="50" t="n"/>
      <c r="Y106" s="50" t="n"/>
      <c r="Z106" s="51">
        <f>IF(A106="","",IFERROR(SUM(U106:Y106),0))</f>
        <v/>
      </c>
      <c r="AA106" s="47" t="n"/>
      <c r="AB106" s="49">
        <f>IF(A106="","",IFERROR(AA106/P106,0))</f>
        <v/>
      </c>
      <c r="AC106" s="28" t="n"/>
      <c r="AD106" s="47" t="n"/>
      <c r="AE106" s="50" t="n"/>
      <c r="AF106" s="51">
        <f>IF(A106="","",IFERROR(T106/U106,0))</f>
        <v/>
      </c>
      <c r="AG106" s="28" t="n"/>
      <c r="AH106" s="28" t="n"/>
      <c r="AI106" s="27">
        <f>IF(A106="","",IFERROR(IF(C106&lt;&gt;'Dashboard'!$K$3,"Check room count",IF(D106&gt;C106,"Out-of-order rooms exceed inventory",IF(F106&gt;E106,"Occupied rooms exceed sellable rooms",IF(G106&gt;F106,"Complimentary rooms exceed occupied rooms",IF(J106&gt;F106,"Stayovers exceed occupied rooms",IF(OR(M106&lt;0,N106&lt;0,O106&lt;0,AA106&lt;0),"Negative amount entered",IF(OR(Q106&gt;1,Q106&lt;0),"Check occupancy","OK"))))))),"Check Data"))</f>
        <v/>
      </c>
      <c r="AJ106" s="28" t="n"/>
    </row>
    <row r="107">
      <c r="A107" s="46" t="n"/>
      <c r="B107" s="27">
        <f>IF(A107="","",IFERROR(IF(MOD(A107,7)=0,"Sunday",IF(MOD(A107,7)=1,"Monday",IF(MOD(A107,7)=2,"Tuesday",IF(MOD(A107,7)=3,"Wednesday",IF(MOD(A107,7)=4,"Thursday",IF(MOD(A107,7)=5,"Friday","Saturday")))))),""))</f>
        <v/>
      </c>
      <c r="C107" s="28" t="n"/>
      <c r="D107" s="28" t="n"/>
      <c r="E107" s="27">
        <f>IF(A107="","",IFERROR(C107-D107,0))</f>
        <v/>
      </c>
      <c r="F107" s="28" t="n"/>
      <c r="G107" s="28" t="n"/>
      <c r="H107" s="28" t="n"/>
      <c r="I107" s="28" t="n"/>
      <c r="J107" s="28" t="n"/>
      <c r="K107" s="28" t="n"/>
      <c r="L107" s="28" t="n"/>
      <c r="M107" s="47" t="n"/>
      <c r="N107" s="47" t="n"/>
      <c r="O107" s="47" t="n"/>
      <c r="P107" s="48">
        <f>IF(A107="","",IFERROR(SUM(M107:O107),0))</f>
        <v/>
      </c>
      <c r="Q107" s="49">
        <f>IF(A107="","",IFERROR(F107/E107,0))</f>
        <v/>
      </c>
      <c r="R107" s="48">
        <f>IF(A107="","",IFERROR(M107/F107,0))</f>
        <v/>
      </c>
      <c r="S107" s="48">
        <f>IF(A107="","",IFERROR(M107/E107,0))</f>
        <v/>
      </c>
      <c r="T107" s="28" t="n"/>
      <c r="U107" s="50" t="n"/>
      <c r="V107" s="50" t="n"/>
      <c r="W107" s="50" t="n"/>
      <c r="X107" s="50" t="n"/>
      <c r="Y107" s="50" t="n"/>
      <c r="Z107" s="51">
        <f>IF(A107="","",IFERROR(SUM(U107:Y107),0))</f>
        <v/>
      </c>
      <c r="AA107" s="47" t="n"/>
      <c r="AB107" s="49">
        <f>IF(A107="","",IFERROR(AA107/P107,0))</f>
        <v/>
      </c>
      <c r="AC107" s="28" t="n"/>
      <c r="AD107" s="47" t="n"/>
      <c r="AE107" s="50" t="n"/>
      <c r="AF107" s="51">
        <f>IF(A107="","",IFERROR(T107/U107,0))</f>
        <v/>
      </c>
      <c r="AG107" s="28" t="n"/>
      <c r="AH107" s="28" t="n"/>
      <c r="AI107" s="27">
        <f>IF(A107="","",IFERROR(IF(C107&lt;&gt;'Dashboard'!$K$3,"Check room count",IF(D107&gt;C107,"Out-of-order rooms exceed inventory",IF(F107&gt;E107,"Occupied rooms exceed sellable rooms",IF(G107&gt;F107,"Complimentary rooms exceed occupied rooms",IF(J107&gt;F107,"Stayovers exceed occupied rooms",IF(OR(M107&lt;0,N107&lt;0,O107&lt;0,AA107&lt;0),"Negative amount entered",IF(OR(Q107&gt;1,Q107&lt;0),"Check occupancy","OK"))))))),"Check Data"))</f>
        <v/>
      </c>
      <c r="AJ107" s="28" t="n"/>
    </row>
    <row r="108">
      <c r="A108" s="46" t="n"/>
      <c r="B108" s="27">
        <f>IF(A108="","",IFERROR(IF(MOD(A108,7)=0,"Sunday",IF(MOD(A108,7)=1,"Monday",IF(MOD(A108,7)=2,"Tuesday",IF(MOD(A108,7)=3,"Wednesday",IF(MOD(A108,7)=4,"Thursday",IF(MOD(A108,7)=5,"Friday","Saturday")))))),""))</f>
        <v/>
      </c>
      <c r="C108" s="28" t="n"/>
      <c r="D108" s="28" t="n"/>
      <c r="E108" s="27">
        <f>IF(A108="","",IFERROR(C108-D108,0))</f>
        <v/>
      </c>
      <c r="F108" s="28" t="n"/>
      <c r="G108" s="28" t="n"/>
      <c r="H108" s="28" t="n"/>
      <c r="I108" s="28" t="n"/>
      <c r="J108" s="28" t="n"/>
      <c r="K108" s="28" t="n"/>
      <c r="L108" s="28" t="n"/>
      <c r="M108" s="47" t="n"/>
      <c r="N108" s="47" t="n"/>
      <c r="O108" s="47" t="n"/>
      <c r="P108" s="48">
        <f>IF(A108="","",IFERROR(SUM(M108:O108),0))</f>
        <v/>
      </c>
      <c r="Q108" s="49">
        <f>IF(A108="","",IFERROR(F108/E108,0))</f>
        <v/>
      </c>
      <c r="R108" s="48">
        <f>IF(A108="","",IFERROR(M108/F108,0))</f>
        <v/>
      </c>
      <c r="S108" s="48">
        <f>IF(A108="","",IFERROR(M108/E108,0))</f>
        <v/>
      </c>
      <c r="T108" s="28" t="n"/>
      <c r="U108" s="50" t="n"/>
      <c r="V108" s="50" t="n"/>
      <c r="W108" s="50" t="n"/>
      <c r="X108" s="50" t="n"/>
      <c r="Y108" s="50" t="n"/>
      <c r="Z108" s="51">
        <f>IF(A108="","",IFERROR(SUM(U108:Y108),0))</f>
        <v/>
      </c>
      <c r="AA108" s="47" t="n"/>
      <c r="AB108" s="49">
        <f>IF(A108="","",IFERROR(AA108/P108,0))</f>
        <v/>
      </c>
      <c r="AC108" s="28" t="n"/>
      <c r="AD108" s="47" t="n"/>
      <c r="AE108" s="50" t="n"/>
      <c r="AF108" s="51">
        <f>IF(A108="","",IFERROR(T108/U108,0))</f>
        <v/>
      </c>
      <c r="AG108" s="28" t="n"/>
      <c r="AH108" s="28" t="n"/>
      <c r="AI108" s="27">
        <f>IF(A108="","",IFERROR(IF(C108&lt;&gt;'Dashboard'!$K$3,"Check room count",IF(D108&gt;C108,"Out-of-order rooms exceed inventory",IF(F108&gt;E108,"Occupied rooms exceed sellable rooms",IF(G108&gt;F108,"Complimentary rooms exceed occupied rooms",IF(J108&gt;F108,"Stayovers exceed occupied rooms",IF(OR(M108&lt;0,N108&lt;0,O108&lt;0,AA108&lt;0),"Negative amount entered",IF(OR(Q108&gt;1,Q108&lt;0),"Check occupancy","OK"))))))),"Check Data"))</f>
        <v/>
      </c>
      <c r="AJ108" s="28" t="n"/>
    </row>
    <row r="109">
      <c r="A109" s="46" t="n"/>
      <c r="B109" s="27">
        <f>IF(A109="","",IFERROR(IF(MOD(A109,7)=0,"Sunday",IF(MOD(A109,7)=1,"Monday",IF(MOD(A109,7)=2,"Tuesday",IF(MOD(A109,7)=3,"Wednesday",IF(MOD(A109,7)=4,"Thursday",IF(MOD(A109,7)=5,"Friday","Saturday")))))),""))</f>
        <v/>
      </c>
      <c r="C109" s="28" t="n"/>
      <c r="D109" s="28" t="n"/>
      <c r="E109" s="27">
        <f>IF(A109="","",IFERROR(C109-D109,0))</f>
        <v/>
      </c>
      <c r="F109" s="28" t="n"/>
      <c r="G109" s="28" t="n"/>
      <c r="H109" s="28" t="n"/>
      <c r="I109" s="28" t="n"/>
      <c r="J109" s="28" t="n"/>
      <c r="K109" s="28" t="n"/>
      <c r="L109" s="28" t="n"/>
      <c r="M109" s="47" t="n"/>
      <c r="N109" s="47" t="n"/>
      <c r="O109" s="47" t="n"/>
      <c r="P109" s="48">
        <f>IF(A109="","",IFERROR(SUM(M109:O109),0))</f>
        <v/>
      </c>
      <c r="Q109" s="49">
        <f>IF(A109="","",IFERROR(F109/E109,0))</f>
        <v/>
      </c>
      <c r="R109" s="48">
        <f>IF(A109="","",IFERROR(M109/F109,0))</f>
        <v/>
      </c>
      <c r="S109" s="48">
        <f>IF(A109="","",IFERROR(M109/E109,0))</f>
        <v/>
      </c>
      <c r="T109" s="28" t="n"/>
      <c r="U109" s="50" t="n"/>
      <c r="V109" s="50" t="n"/>
      <c r="W109" s="50" t="n"/>
      <c r="X109" s="50" t="n"/>
      <c r="Y109" s="50" t="n"/>
      <c r="Z109" s="51">
        <f>IF(A109="","",IFERROR(SUM(U109:Y109),0))</f>
        <v/>
      </c>
      <c r="AA109" s="47" t="n"/>
      <c r="AB109" s="49">
        <f>IF(A109="","",IFERROR(AA109/P109,0))</f>
        <v/>
      </c>
      <c r="AC109" s="28" t="n"/>
      <c r="AD109" s="47" t="n"/>
      <c r="AE109" s="50" t="n"/>
      <c r="AF109" s="51">
        <f>IF(A109="","",IFERROR(T109/U109,0))</f>
        <v/>
      </c>
      <c r="AG109" s="28" t="n"/>
      <c r="AH109" s="28" t="n"/>
      <c r="AI109" s="27">
        <f>IF(A109="","",IFERROR(IF(C109&lt;&gt;'Dashboard'!$K$3,"Check room count",IF(D109&gt;C109,"Out-of-order rooms exceed inventory",IF(F109&gt;E109,"Occupied rooms exceed sellable rooms",IF(G109&gt;F109,"Complimentary rooms exceed occupied rooms",IF(J109&gt;F109,"Stayovers exceed occupied rooms",IF(OR(M109&lt;0,N109&lt;0,O109&lt;0,AA109&lt;0),"Negative amount entered",IF(OR(Q109&gt;1,Q109&lt;0),"Check occupancy","OK"))))))),"Check Data"))</f>
        <v/>
      </c>
      <c r="AJ109" s="28" t="n"/>
    </row>
    <row r="110">
      <c r="A110" s="46" t="n"/>
      <c r="B110" s="27">
        <f>IF(A110="","",IFERROR(IF(MOD(A110,7)=0,"Sunday",IF(MOD(A110,7)=1,"Monday",IF(MOD(A110,7)=2,"Tuesday",IF(MOD(A110,7)=3,"Wednesday",IF(MOD(A110,7)=4,"Thursday",IF(MOD(A110,7)=5,"Friday","Saturday")))))),""))</f>
        <v/>
      </c>
      <c r="C110" s="28" t="n"/>
      <c r="D110" s="28" t="n"/>
      <c r="E110" s="27">
        <f>IF(A110="","",IFERROR(C110-D110,0))</f>
        <v/>
      </c>
      <c r="F110" s="28" t="n"/>
      <c r="G110" s="28" t="n"/>
      <c r="H110" s="28" t="n"/>
      <c r="I110" s="28" t="n"/>
      <c r="J110" s="28" t="n"/>
      <c r="K110" s="28" t="n"/>
      <c r="L110" s="28" t="n"/>
      <c r="M110" s="47" t="n"/>
      <c r="N110" s="47" t="n"/>
      <c r="O110" s="47" t="n"/>
      <c r="P110" s="48">
        <f>IF(A110="","",IFERROR(SUM(M110:O110),0))</f>
        <v/>
      </c>
      <c r="Q110" s="49">
        <f>IF(A110="","",IFERROR(F110/E110,0))</f>
        <v/>
      </c>
      <c r="R110" s="48">
        <f>IF(A110="","",IFERROR(M110/F110,0))</f>
        <v/>
      </c>
      <c r="S110" s="48">
        <f>IF(A110="","",IFERROR(M110/E110,0))</f>
        <v/>
      </c>
      <c r="T110" s="28" t="n"/>
      <c r="U110" s="50" t="n"/>
      <c r="V110" s="50" t="n"/>
      <c r="W110" s="50" t="n"/>
      <c r="X110" s="50" t="n"/>
      <c r="Y110" s="50" t="n"/>
      <c r="Z110" s="51">
        <f>IF(A110="","",IFERROR(SUM(U110:Y110),0))</f>
        <v/>
      </c>
      <c r="AA110" s="47" t="n"/>
      <c r="AB110" s="49">
        <f>IF(A110="","",IFERROR(AA110/P110,0))</f>
        <v/>
      </c>
      <c r="AC110" s="28" t="n"/>
      <c r="AD110" s="47" t="n"/>
      <c r="AE110" s="50" t="n"/>
      <c r="AF110" s="51">
        <f>IF(A110="","",IFERROR(T110/U110,0))</f>
        <v/>
      </c>
      <c r="AG110" s="28" t="n"/>
      <c r="AH110" s="28" t="n"/>
      <c r="AI110" s="27">
        <f>IF(A110="","",IFERROR(IF(C110&lt;&gt;'Dashboard'!$K$3,"Check room count",IF(D110&gt;C110,"Out-of-order rooms exceed inventory",IF(F110&gt;E110,"Occupied rooms exceed sellable rooms",IF(G110&gt;F110,"Complimentary rooms exceed occupied rooms",IF(J110&gt;F110,"Stayovers exceed occupied rooms",IF(OR(M110&lt;0,N110&lt;0,O110&lt;0,AA110&lt;0),"Negative amount entered",IF(OR(Q110&gt;1,Q110&lt;0),"Check occupancy","OK"))))))),"Check Data"))</f>
        <v/>
      </c>
      <c r="AJ110" s="28" t="n"/>
    </row>
    <row r="111">
      <c r="A111" s="46" t="n"/>
      <c r="B111" s="27">
        <f>IF(A111="","",IFERROR(IF(MOD(A111,7)=0,"Sunday",IF(MOD(A111,7)=1,"Monday",IF(MOD(A111,7)=2,"Tuesday",IF(MOD(A111,7)=3,"Wednesday",IF(MOD(A111,7)=4,"Thursday",IF(MOD(A111,7)=5,"Friday","Saturday")))))),""))</f>
        <v/>
      </c>
      <c r="C111" s="28" t="n"/>
      <c r="D111" s="28" t="n"/>
      <c r="E111" s="27">
        <f>IF(A111="","",IFERROR(C111-D111,0))</f>
        <v/>
      </c>
      <c r="F111" s="28" t="n"/>
      <c r="G111" s="28" t="n"/>
      <c r="H111" s="28" t="n"/>
      <c r="I111" s="28" t="n"/>
      <c r="J111" s="28" t="n"/>
      <c r="K111" s="28" t="n"/>
      <c r="L111" s="28" t="n"/>
      <c r="M111" s="47" t="n"/>
      <c r="N111" s="47" t="n"/>
      <c r="O111" s="47" t="n"/>
      <c r="P111" s="48">
        <f>IF(A111="","",IFERROR(SUM(M111:O111),0))</f>
        <v/>
      </c>
      <c r="Q111" s="49">
        <f>IF(A111="","",IFERROR(F111/E111,0))</f>
        <v/>
      </c>
      <c r="R111" s="48">
        <f>IF(A111="","",IFERROR(M111/F111,0))</f>
        <v/>
      </c>
      <c r="S111" s="48">
        <f>IF(A111="","",IFERROR(M111/E111,0))</f>
        <v/>
      </c>
      <c r="T111" s="28" t="n"/>
      <c r="U111" s="50" t="n"/>
      <c r="V111" s="50" t="n"/>
      <c r="W111" s="50" t="n"/>
      <c r="X111" s="50" t="n"/>
      <c r="Y111" s="50" t="n"/>
      <c r="Z111" s="51">
        <f>IF(A111="","",IFERROR(SUM(U111:Y111),0))</f>
        <v/>
      </c>
      <c r="AA111" s="47" t="n"/>
      <c r="AB111" s="49">
        <f>IF(A111="","",IFERROR(AA111/P111,0))</f>
        <v/>
      </c>
      <c r="AC111" s="28" t="n"/>
      <c r="AD111" s="47" t="n"/>
      <c r="AE111" s="50" t="n"/>
      <c r="AF111" s="51">
        <f>IF(A111="","",IFERROR(T111/U111,0))</f>
        <v/>
      </c>
      <c r="AG111" s="28" t="n"/>
      <c r="AH111" s="28" t="n"/>
      <c r="AI111" s="27">
        <f>IF(A111="","",IFERROR(IF(C111&lt;&gt;'Dashboard'!$K$3,"Check room count",IF(D111&gt;C111,"Out-of-order rooms exceed inventory",IF(F111&gt;E111,"Occupied rooms exceed sellable rooms",IF(G111&gt;F111,"Complimentary rooms exceed occupied rooms",IF(J111&gt;F111,"Stayovers exceed occupied rooms",IF(OR(M111&lt;0,N111&lt;0,O111&lt;0,AA111&lt;0),"Negative amount entered",IF(OR(Q111&gt;1,Q111&lt;0),"Check occupancy","OK"))))))),"Check Data"))</f>
        <v/>
      </c>
      <c r="AJ111" s="28" t="n"/>
    </row>
    <row r="112">
      <c r="A112" s="46" t="n"/>
      <c r="B112" s="27">
        <f>IF(A112="","",IFERROR(IF(MOD(A112,7)=0,"Sunday",IF(MOD(A112,7)=1,"Monday",IF(MOD(A112,7)=2,"Tuesday",IF(MOD(A112,7)=3,"Wednesday",IF(MOD(A112,7)=4,"Thursday",IF(MOD(A112,7)=5,"Friday","Saturday")))))),""))</f>
        <v/>
      </c>
      <c r="C112" s="28" t="n"/>
      <c r="D112" s="28" t="n"/>
      <c r="E112" s="27">
        <f>IF(A112="","",IFERROR(C112-D112,0))</f>
        <v/>
      </c>
      <c r="F112" s="28" t="n"/>
      <c r="G112" s="28" t="n"/>
      <c r="H112" s="28" t="n"/>
      <c r="I112" s="28" t="n"/>
      <c r="J112" s="28" t="n"/>
      <c r="K112" s="28" t="n"/>
      <c r="L112" s="28" t="n"/>
      <c r="M112" s="47" t="n"/>
      <c r="N112" s="47" t="n"/>
      <c r="O112" s="47" t="n"/>
      <c r="P112" s="48">
        <f>IF(A112="","",IFERROR(SUM(M112:O112),0))</f>
        <v/>
      </c>
      <c r="Q112" s="49">
        <f>IF(A112="","",IFERROR(F112/E112,0))</f>
        <v/>
      </c>
      <c r="R112" s="48">
        <f>IF(A112="","",IFERROR(M112/F112,0))</f>
        <v/>
      </c>
      <c r="S112" s="48">
        <f>IF(A112="","",IFERROR(M112/E112,0))</f>
        <v/>
      </c>
      <c r="T112" s="28" t="n"/>
      <c r="U112" s="50" t="n"/>
      <c r="V112" s="50" t="n"/>
      <c r="W112" s="50" t="n"/>
      <c r="X112" s="50" t="n"/>
      <c r="Y112" s="50" t="n"/>
      <c r="Z112" s="51">
        <f>IF(A112="","",IFERROR(SUM(U112:Y112),0))</f>
        <v/>
      </c>
      <c r="AA112" s="47" t="n"/>
      <c r="AB112" s="49">
        <f>IF(A112="","",IFERROR(AA112/P112,0))</f>
        <v/>
      </c>
      <c r="AC112" s="28" t="n"/>
      <c r="AD112" s="47" t="n"/>
      <c r="AE112" s="50" t="n"/>
      <c r="AF112" s="51">
        <f>IF(A112="","",IFERROR(T112/U112,0))</f>
        <v/>
      </c>
      <c r="AG112" s="28" t="n"/>
      <c r="AH112" s="28" t="n"/>
      <c r="AI112" s="27">
        <f>IF(A112="","",IFERROR(IF(C112&lt;&gt;'Dashboard'!$K$3,"Check room count",IF(D112&gt;C112,"Out-of-order rooms exceed inventory",IF(F112&gt;E112,"Occupied rooms exceed sellable rooms",IF(G112&gt;F112,"Complimentary rooms exceed occupied rooms",IF(J112&gt;F112,"Stayovers exceed occupied rooms",IF(OR(M112&lt;0,N112&lt;0,O112&lt;0,AA112&lt;0),"Negative amount entered",IF(OR(Q112&gt;1,Q112&lt;0),"Check occupancy","OK"))))))),"Check Data"))</f>
        <v/>
      </c>
      <c r="AJ112" s="28" t="n"/>
    </row>
    <row r="113">
      <c r="A113" s="46" t="n"/>
      <c r="B113" s="27">
        <f>IF(A113="","",IFERROR(IF(MOD(A113,7)=0,"Sunday",IF(MOD(A113,7)=1,"Monday",IF(MOD(A113,7)=2,"Tuesday",IF(MOD(A113,7)=3,"Wednesday",IF(MOD(A113,7)=4,"Thursday",IF(MOD(A113,7)=5,"Friday","Saturday")))))),""))</f>
        <v/>
      </c>
      <c r="C113" s="28" t="n"/>
      <c r="D113" s="28" t="n"/>
      <c r="E113" s="27">
        <f>IF(A113="","",IFERROR(C113-D113,0))</f>
        <v/>
      </c>
      <c r="F113" s="28" t="n"/>
      <c r="G113" s="28" t="n"/>
      <c r="H113" s="28" t="n"/>
      <c r="I113" s="28" t="n"/>
      <c r="J113" s="28" t="n"/>
      <c r="K113" s="28" t="n"/>
      <c r="L113" s="28" t="n"/>
      <c r="M113" s="47" t="n"/>
      <c r="N113" s="47" t="n"/>
      <c r="O113" s="47" t="n"/>
      <c r="P113" s="48">
        <f>IF(A113="","",IFERROR(SUM(M113:O113),0))</f>
        <v/>
      </c>
      <c r="Q113" s="49">
        <f>IF(A113="","",IFERROR(F113/E113,0))</f>
        <v/>
      </c>
      <c r="R113" s="48">
        <f>IF(A113="","",IFERROR(M113/F113,0))</f>
        <v/>
      </c>
      <c r="S113" s="48">
        <f>IF(A113="","",IFERROR(M113/E113,0))</f>
        <v/>
      </c>
      <c r="T113" s="28" t="n"/>
      <c r="U113" s="50" t="n"/>
      <c r="V113" s="50" t="n"/>
      <c r="W113" s="50" t="n"/>
      <c r="X113" s="50" t="n"/>
      <c r="Y113" s="50" t="n"/>
      <c r="Z113" s="51">
        <f>IF(A113="","",IFERROR(SUM(U113:Y113),0))</f>
        <v/>
      </c>
      <c r="AA113" s="47" t="n"/>
      <c r="AB113" s="49">
        <f>IF(A113="","",IFERROR(AA113/P113,0))</f>
        <v/>
      </c>
      <c r="AC113" s="28" t="n"/>
      <c r="AD113" s="47" t="n"/>
      <c r="AE113" s="50" t="n"/>
      <c r="AF113" s="51">
        <f>IF(A113="","",IFERROR(T113/U113,0))</f>
        <v/>
      </c>
      <c r="AG113" s="28" t="n"/>
      <c r="AH113" s="28" t="n"/>
      <c r="AI113" s="27">
        <f>IF(A113="","",IFERROR(IF(C113&lt;&gt;'Dashboard'!$K$3,"Check room count",IF(D113&gt;C113,"Out-of-order rooms exceed inventory",IF(F113&gt;E113,"Occupied rooms exceed sellable rooms",IF(G113&gt;F113,"Complimentary rooms exceed occupied rooms",IF(J113&gt;F113,"Stayovers exceed occupied rooms",IF(OR(M113&lt;0,N113&lt;0,O113&lt;0,AA113&lt;0),"Negative amount entered",IF(OR(Q113&gt;1,Q113&lt;0),"Check occupancy","OK"))))))),"Check Data"))</f>
        <v/>
      </c>
      <c r="AJ113" s="28" t="n"/>
    </row>
    <row r="114">
      <c r="A114" s="46" t="n"/>
      <c r="B114" s="27">
        <f>IF(A114="","",IFERROR(IF(MOD(A114,7)=0,"Sunday",IF(MOD(A114,7)=1,"Monday",IF(MOD(A114,7)=2,"Tuesday",IF(MOD(A114,7)=3,"Wednesday",IF(MOD(A114,7)=4,"Thursday",IF(MOD(A114,7)=5,"Friday","Saturday")))))),""))</f>
        <v/>
      </c>
      <c r="C114" s="28" t="n"/>
      <c r="D114" s="28" t="n"/>
      <c r="E114" s="27">
        <f>IF(A114="","",IFERROR(C114-D114,0))</f>
        <v/>
      </c>
      <c r="F114" s="28" t="n"/>
      <c r="G114" s="28" t="n"/>
      <c r="H114" s="28" t="n"/>
      <c r="I114" s="28" t="n"/>
      <c r="J114" s="28" t="n"/>
      <c r="K114" s="28" t="n"/>
      <c r="L114" s="28" t="n"/>
      <c r="M114" s="47" t="n"/>
      <c r="N114" s="47" t="n"/>
      <c r="O114" s="47" t="n"/>
      <c r="P114" s="48">
        <f>IF(A114="","",IFERROR(SUM(M114:O114),0))</f>
        <v/>
      </c>
      <c r="Q114" s="49">
        <f>IF(A114="","",IFERROR(F114/E114,0))</f>
        <v/>
      </c>
      <c r="R114" s="48">
        <f>IF(A114="","",IFERROR(M114/F114,0))</f>
        <v/>
      </c>
      <c r="S114" s="48">
        <f>IF(A114="","",IFERROR(M114/E114,0))</f>
        <v/>
      </c>
      <c r="T114" s="28" t="n"/>
      <c r="U114" s="50" t="n"/>
      <c r="V114" s="50" t="n"/>
      <c r="W114" s="50" t="n"/>
      <c r="X114" s="50" t="n"/>
      <c r="Y114" s="50" t="n"/>
      <c r="Z114" s="51">
        <f>IF(A114="","",IFERROR(SUM(U114:Y114),0))</f>
        <v/>
      </c>
      <c r="AA114" s="47" t="n"/>
      <c r="AB114" s="49">
        <f>IF(A114="","",IFERROR(AA114/P114,0))</f>
        <v/>
      </c>
      <c r="AC114" s="28" t="n"/>
      <c r="AD114" s="47" t="n"/>
      <c r="AE114" s="50" t="n"/>
      <c r="AF114" s="51">
        <f>IF(A114="","",IFERROR(T114/U114,0))</f>
        <v/>
      </c>
      <c r="AG114" s="28" t="n"/>
      <c r="AH114" s="28" t="n"/>
      <c r="AI114" s="27">
        <f>IF(A114="","",IFERROR(IF(C114&lt;&gt;'Dashboard'!$K$3,"Check room count",IF(D114&gt;C114,"Out-of-order rooms exceed inventory",IF(F114&gt;E114,"Occupied rooms exceed sellable rooms",IF(G114&gt;F114,"Complimentary rooms exceed occupied rooms",IF(J114&gt;F114,"Stayovers exceed occupied rooms",IF(OR(M114&lt;0,N114&lt;0,O114&lt;0,AA114&lt;0),"Negative amount entered",IF(OR(Q114&gt;1,Q114&lt;0),"Check occupancy","OK"))))))),"Check Data"))</f>
        <v/>
      </c>
      <c r="AJ114" s="28" t="n"/>
    </row>
    <row r="115">
      <c r="A115" s="46" t="n"/>
      <c r="B115" s="27">
        <f>IF(A115="","",IFERROR(IF(MOD(A115,7)=0,"Sunday",IF(MOD(A115,7)=1,"Monday",IF(MOD(A115,7)=2,"Tuesday",IF(MOD(A115,7)=3,"Wednesday",IF(MOD(A115,7)=4,"Thursday",IF(MOD(A115,7)=5,"Friday","Saturday")))))),""))</f>
        <v/>
      </c>
      <c r="C115" s="28" t="n"/>
      <c r="D115" s="28" t="n"/>
      <c r="E115" s="27">
        <f>IF(A115="","",IFERROR(C115-D115,0))</f>
        <v/>
      </c>
      <c r="F115" s="28" t="n"/>
      <c r="G115" s="28" t="n"/>
      <c r="H115" s="28" t="n"/>
      <c r="I115" s="28" t="n"/>
      <c r="J115" s="28" t="n"/>
      <c r="K115" s="28" t="n"/>
      <c r="L115" s="28" t="n"/>
      <c r="M115" s="47" t="n"/>
      <c r="N115" s="47" t="n"/>
      <c r="O115" s="47" t="n"/>
      <c r="P115" s="48">
        <f>IF(A115="","",IFERROR(SUM(M115:O115),0))</f>
        <v/>
      </c>
      <c r="Q115" s="49">
        <f>IF(A115="","",IFERROR(F115/E115,0))</f>
        <v/>
      </c>
      <c r="R115" s="48">
        <f>IF(A115="","",IFERROR(M115/F115,0))</f>
        <v/>
      </c>
      <c r="S115" s="48">
        <f>IF(A115="","",IFERROR(M115/E115,0))</f>
        <v/>
      </c>
      <c r="T115" s="28" t="n"/>
      <c r="U115" s="50" t="n"/>
      <c r="V115" s="50" t="n"/>
      <c r="W115" s="50" t="n"/>
      <c r="X115" s="50" t="n"/>
      <c r="Y115" s="50" t="n"/>
      <c r="Z115" s="51">
        <f>IF(A115="","",IFERROR(SUM(U115:Y115),0))</f>
        <v/>
      </c>
      <c r="AA115" s="47" t="n"/>
      <c r="AB115" s="49">
        <f>IF(A115="","",IFERROR(AA115/P115,0))</f>
        <v/>
      </c>
      <c r="AC115" s="28" t="n"/>
      <c r="AD115" s="47" t="n"/>
      <c r="AE115" s="50" t="n"/>
      <c r="AF115" s="51">
        <f>IF(A115="","",IFERROR(T115/U115,0))</f>
        <v/>
      </c>
      <c r="AG115" s="28" t="n"/>
      <c r="AH115" s="28" t="n"/>
      <c r="AI115" s="27">
        <f>IF(A115="","",IFERROR(IF(C115&lt;&gt;'Dashboard'!$K$3,"Check room count",IF(D115&gt;C115,"Out-of-order rooms exceed inventory",IF(F115&gt;E115,"Occupied rooms exceed sellable rooms",IF(G115&gt;F115,"Complimentary rooms exceed occupied rooms",IF(J115&gt;F115,"Stayovers exceed occupied rooms",IF(OR(M115&lt;0,N115&lt;0,O115&lt;0,AA115&lt;0),"Negative amount entered",IF(OR(Q115&gt;1,Q115&lt;0),"Check occupancy","OK"))))))),"Check Data"))</f>
        <v/>
      </c>
      <c r="AJ115" s="28" t="n"/>
    </row>
    <row r="116">
      <c r="A116" s="46" t="n"/>
      <c r="B116" s="27">
        <f>IF(A116="","",IFERROR(IF(MOD(A116,7)=0,"Sunday",IF(MOD(A116,7)=1,"Monday",IF(MOD(A116,7)=2,"Tuesday",IF(MOD(A116,7)=3,"Wednesday",IF(MOD(A116,7)=4,"Thursday",IF(MOD(A116,7)=5,"Friday","Saturday")))))),""))</f>
        <v/>
      </c>
      <c r="C116" s="28" t="n"/>
      <c r="D116" s="28" t="n"/>
      <c r="E116" s="27">
        <f>IF(A116="","",IFERROR(C116-D116,0))</f>
        <v/>
      </c>
      <c r="F116" s="28" t="n"/>
      <c r="G116" s="28" t="n"/>
      <c r="H116" s="28" t="n"/>
      <c r="I116" s="28" t="n"/>
      <c r="J116" s="28" t="n"/>
      <c r="K116" s="28" t="n"/>
      <c r="L116" s="28" t="n"/>
      <c r="M116" s="47" t="n"/>
      <c r="N116" s="47" t="n"/>
      <c r="O116" s="47" t="n"/>
      <c r="P116" s="48">
        <f>IF(A116="","",IFERROR(SUM(M116:O116),0))</f>
        <v/>
      </c>
      <c r="Q116" s="49">
        <f>IF(A116="","",IFERROR(F116/E116,0))</f>
        <v/>
      </c>
      <c r="R116" s="48">
        <f>IF(A116="","",IFERROR(M116/F116,0))</f>
        <v/>
      </c>
      <c r="S116" s="48">
        <f>IF(A116="","",IFERROR(M116/E116,0))</f>
        <v/>
      </c>
      <c r="T116" s="28" t="n"/>
      <c r="U116" s="50" t="n"/>
      <c r="V116" s="50" t="n"/>
      <c r="W116" s="50" t="n"/>
      <c r="X116" s="50" t="n"/>
      <c r="Y116" s="50" t="n"/>
      <c r="Z116" s="51">
        <f>IF(A116="","",IFERROR(SUM(U116:Y116),0))</f>
        <v/>
      </c>
      <c r="AA116" s="47" t="n"/>
      <c r="AB116" s="49">
        <f>IF(A116="","",IFERROR(AA116/P116,0))</f>
        <v/>
      </c>
      <c r="AC116" s="28" t="n"/>
      <c r="AD116" s="47" t="n"/>
      <c r="AE116" s="50" t="n"/>
      <c r="AF116" s="51">
        <f>IF(A116="","",IFERROR(T116/U116,0))</f>
        <v/>
      </c>
      <c r="AG116" s="28" t="n"/>
      <c r="AH116" s="28" t="n"/>
      <c r="AI116" s="27">
        <f>IF(A116="","",IFERROR(IF(C116&lt;&gt;'Dashboard'!$K$3,"Check room count",IF(D116&gt;C116,"Out-of-order rooms exceed inventory",IF(F116&gt;E116,"Occupied rooms exceed sellable rooms",IF(G116&gt;F116,"Complimentary rooms exceed occupied rooms",IF(J116&gt;F116,"Stayovers exceed occupied rooms",IF(OR(M116&lt;0,N116&lt;0,O116&lt;0,AA116&lt;0),"Negative amount entered",IF(OR(Q116&gt;1,Q116&lt;0),"Check occupancy","OK"))))))),"Check Data"))</f>
        <v/>
      </c>
      <c r="AJ116" s="28" t="n"/>
    </row>
    <row r="117">
      <c r="A117" s="46" t="n"/>
      <c r="B117" s="27">
        <f>IF(A117="","",IFERROR(IF(MOD(A117,7)=0,"Sunday",IF(MOD(A117,7)=1,"Monday",IF(MOD(A117,7)=2,"Tuesday",IF(MOD(A117,7)=3,"Wednesday",IF(MOD(A117,7)=4,"Thursday",IF(MOD(A117,7)=5,"Friday","Saturday")))))),""))</f>
        <v/>
      </c>
      <c r="C117" s="28" t="n"/>
      <c r="D117" s="28" t="n"/>
      <c r="E117" s="27">
        <f>IF(A117="","",IFERROR(C117-D117,0))</f>
        <v/>
      </c>
      <c r="F117" s="28" t="n"/>
      <c r="G117" s="28" t="n"/>
      <c r="H117" s="28" t="n"/>
      <c r="I117" s="28" t="n"/>
      <c r="J117" s="28" t="n"/>
      <c r="K117" s="28" t="n"/>
      <c r="L117" s="28" t="n"/>
      <c r="M117" s="47" t="n"/>
      <c r="N117" s="47" t="n"/>
      <c r="O117" s="47" t="n"/>
      <c r="P117" s="48">
        <f>IF(A117="","",IFERROR(SUM(M117:O117),0))</f>
        <v/>
      </c>
      <c r="Q117" s="49">
        <f>IF(A117="","",IFERROR(F117/E117,0))</f>
        <v/>
      </c>
      <c r="R117" s="48">
        <f>IF(A117="","",IFERROR(M117/F117,0))</f>
        <v/>
      </c>
      <c r="S117" s="48">
        <f>IF(A117="","",IFERROR(M117/E117,0))</f>
        <v/>
      </c>
      <c r="T117" s="28" t="n"/>
      <c r="U117" s="50" t="n"/>
      <c r="V117" s="50" t="n"/>
      <c r="W117" s="50" t="n"/>
      <c r="X117" s="50" t="n"/>
      <c r="Y117" s="50" t="n"/>
      <c r="Z117" s="51">
        <f>IF(A117="","",IFERROR(SUM(U117:Y117),0))</f>
        <v/>
      </c>
      <c r="AA117" s="47" t="n"/>
      <c r="AB117" s="49">
        <f>IF(A117="","",IFERROR(AA117/P117,0))</f>
        <v/>
      </c>
      <c r="AC117" s="28" t="n"/>
      <c r="AD117" s="47" t="n"/>
      <c r="AE117" s="50" t="n"/>
      <c r="AF117" s="51">
        <f>IF(A117="","",IFERROR(T117/U117,0))</f>
        <v/>
      </c>
      <c r="AG117" s="28" t="n"/>
      <c r="AH117" s="28" t="n"/>
      <c r="AI117" s="27">
        <f>IF(A117="","",IFERROR(IF(C117&lt;&gt;'Dashboard'!$K$3,"Check room count",IF(D117&gt;C117,"Out-of-order rooms exceed inventory",IF(F117&gt;E117,"Occupied rooms exceed sellable rooms",IF(G117&gt;F117,"Complimentary rooms exceed occupied rooms",IF(J117&gt;F117,"Stayovers exceed occupied rooms",IF(OR(M117&lt;0,N117&lt;0,O117&lt;0,AA117&lt;0),"Negative amount entered",IF(OR(Q117&gt;1,Q117&lt;0),"Check occupancy","OK"))))))),"Check Data"))</f>
        <v/>
      </c>
      <c r="AJ117" s="28" t="n"/>
    </row>
    <row r="118">
      <c r="A118" s="46" t="n"/>
      <c r="B118" s="27">
        <f>IF(A118="","",IFERROR(IF(MOD(A118,7)=0,"Sunday",IF(MOD(A118,7)=1,"Monday",IF(MOD(A118,7)=2,"Tuesday",IF(MOD(A118,7)=3,"Wednesday",IF(MOD(A118,7)=4,"Thursday",IF(MOD(A118,7)=5,"Friday","Saturday")))))),""))</f>
        <v/>
      </c>
      <c r="C118" s="28" t="n"/>
      <c r="D118" s="28" t="n"/>
      <c r="E118" s="27">
        <f>IF(A118="","",IFERROR(C118-D118,0))</f>
        <v/>
      </c>
      <c r="F118" s="28" t="n"/>
      <c r="G118" s="28" t="n"/>
      <c r="H118" s="28" t="n"/>
      <c r="I118" s="28" t="n"/>
      <c r="J118" s="28" t="n"/>
      <c r="K118" s="28" t="n"/>
      <c r="L118" s="28" t="n"/>
      <c r="M118" s="47" t="n"/>
      <c r="N118" s="47" t="n"/>
      <c r="O118" s="47" t="n"/>
      <c r="P118" s="48">
        <f>IF(A118="","",IFERROR(SUM(M118:O118),0))</f>
        <v/>
      </c>
      <c r="Q118" s="49">
        <f>IF(A118="","",IFERROR(F118/E118,0))</f>
        <v/>
      </c>
      <c r="R118" s="48">
        <f>IF(A118="","",IFERROR(M118/F118,0))</f>
        <v/>
      </c>
      <c r="S118" s="48">
        <f>IF(A118="","",IFERROR(M118/E118,0))</f>
        <v/>
      </c>
      <c r="T118" s="28" t="n"/>
      <c r="U118" s="50" t="n"/>
      <c r="V118" s="50" t="n"/>
      <c r="W118" s="50" t="n"/>
      <c r="X118" s="50" t="n"/>
      <c r="Y118" s="50" t="n"/>
      <c r="Z118" s="51">
        <f>IF(A118="","",IFERROR(SUM(U118:Y118),0))</f>
        <v/>
      </c>
      <c r="AA118" s="47" t="n"/>
      <c r="AB118" s="49">
        <f>IF(A118="","",IFERROR(AA118/P118,0))</f>
        <v/>
      </c>
      <c r="AC118" s="28" t="n"/>
      <c r="AD118" s="47" t="n"/>
      <c r="AE118" s="50" t="n"/>
      <c r="AF118" s="51">
        <f>IF(A118="","",IFERROR(T118/U118,0))</f>
        <v/>
      </c>
      <c r="AG118" s="28" t="n"/>
      <c r="AH118" s="28" t="n"/>
      <c r="AI118" s="27">
        <f>IF(A118="","",IFERROR(IF(C118&lt;&gt;'Dashboard'!$K$3,"Check room count",IF(D118&gt;C118,"Out-of-order rooms exceed inventory",IF(F118&gt;E118,"Occupied rooms exceed sellable rooms",IF(G118&gt;F118,"Complimentary rooms exceed occupied rooms",IF(J118&gt;F118,"Stayovers exceed occupied rooms",IF(OR(M118&lt;0,N118&lt;0,O118&lt;0,AA118&lt;0),"Negative amount entered",IF(OR(Q118&gt;1,Q118&lt;0),"Check occupancy","OK"))))))),"Check Data"))</f>
        <v/>
      </c>
      <c r="AJ118" s="28" t="n"/>
    </row>
    <row r="119">
      <c r="A119" s="46" t="n"/>
      <c r="B119" s="27">
        <f>IF(A119="","",IFERROR(IF(MOD(A119,7)=0,"Sunday",IF(MOD(A119,7)=1,"Monday",IF(MOD(A119,7)=2,"Tuesday",IF(MOD(A119,7)=3,"Wednesday",IF(MOD(A119,7)=4,"Thursday",IF(MOD(A119,7)=5,"Friday","Saturday")))))),""))</f>
        <v/>
      </c>
      <c r="C119" s="28" t="n"/>
      <c r="D119" s="28" t="n"/>
      <c r="E119" s="27">
        <f>IF(A119="","",IFERROR(C119-D119,0))</f>
        <v/>
      </c>
      <c r="F119" s="28" t="n"/>
      <c r="G119" s="28" t="n"/>
      <c r="H119" s="28" t="n"/>
      <c r="I119" s="28" t="n"/>
      <c r="J119" s="28" t="n"/>
      <c r="K119" s="28" t="n"/>
      <c r="L119" s="28" t="n"/>
      <c r="M119" s="47" t="n"/>
      <c r="N119" s="47" t="n"/>
      <c r="O119" s="47" t="n"/>
      <c r="P119" s="48">
        <f>IF(A119="","",IFERROR(SUM(M119:O119),0))</f>
        <v/>
      </c>
      <c r="Q119" s="49">
        <f>IF(A119="","",IFERROR(F119/E119,0))</f>
        <v/>
      </c>
      <c r="R119" s="48">
        <f>IF(A119="","",IFERROR(M119/F119,0))</f>
        <v/>
      </c>
      <c r="S119" s="48">
        <f>IF(A119="","",IFERROR(M119/E119,0))</f>
        <v/>
      </c>
      <c r="T119" s="28" t="n"/>
      <c r="U119" s="50" t="n"/>
      <c r="V119" s="50" t="n"/>
      <c r="W119" s="50" t="n"/>
      <c r="X119" s="50" t="n"/>
      <c r="Y119" s="50" t="n"/>
      <c r="Z119" s="51">
        <f>IF(A119="","",IFERROR(SUM(U119:Y119),0))</f>
        <v/>
      </c>
      <c r="AA119" s="47" t="n"/>
      <c r="AB119" s="49">
        <f>IF(A119="","",IFERROR(AA119/P119,0))</f>
        <v/>
      </c>
      <c r="AC119" s="28" t="n"/>
      <c r="AD119" s="47" t="n"/>
      <c r="AE119" s="50" t="n"/>
      <c r="AF119" s="51">
        <f>IF(A119="","",IFERROR(T119/U119,0))</f>
        <v/>
      </c>
      <c r="AG119" s="28" t="n"/>
      <c r="AH119" s="28" t="n"/>
      <c r="AI119" s="27">
        <f>IF(A119="","",IFERROR(IF(C119&lt;&gt;'Dashboard'!$K$3,"Check room count",IF(D119&gt;C119,"Out-of-order rooms exceed inventory",IF(F119&gt;E119,"Occupied rooms exceed sellable rooms",IF(G119&gt;F119,"Complimentary rooms exceed occupied rooms",IF(J119&gt;F119,"Stayovers exceed occupied rooms",IF(OR(M119&lt;0,N119&lt;0,O119&lt;0,AA119&lt;0),"Negative amount entered",IF(OR(Q119&gt;1,Q119&lt;0),"Check occupancy","OK"))))))),"Check Data"))</f>
        <v/>
      </c>
      <c r="AJ119" s="28" t="n"/>
    </row>
    <row r="120">
      <c r="A120" s="46" t="n"/>
      <c r="B120" s="27">
        <f>IF(A120="","",IFERROR(IF(MOD(A120,7)=0,"Sunday",IF(MOD(A120,7)=1,"Monday",IF(MOD(A120,7)=2,"Tuesday",IF(MOD(A120,7)=3,"Wednesday",IF(MOD(A120,7)=4,"Thursday",IF(MOD(A120,7)=5,"Friday","Saturday")))))),""))</f>
        <v/>
      </c>
      <c r="C120" s="28" t="n"/>
      <c r="D120" s="28" t="n"/>
      <c r="E120" s="27">
        <f>IF(A120="","",IFERROR(C120-D120,0))</f>
        <v/>
      </c>
      <c r="F120" s="28" t="n"/>
      <c r="G120" s="28" t="n"/>
      <c r="H120" s="28" t="n"/>
      <c r="I120" s="28" t="n"/>
      <c r="J120" s="28" t="n"/>
      <c r="K120" s="28" t="n"/>
      <c r="L120" s="28" t="n"/>
      <c r="M120" s="47" t="n"/>
      <c r="N120" s="47" t="n"/>
      <c r="O120" s="47" t="n"/>
      <c r="P120" s="48">
        <f>IF(A120="","",IFERROR(SUM(M120:O120),0))</f>
        <v/>
      </c>
      <c r="Q120" s="49">
        <f>IF(A120="","",IFERROR(F120/E120,0))</f>
        <v/>
      </c>
      <c r="R120" s="48">
        <f>IF(A120="","",IFERROR(M120/F120,0))</f>
        <v/>
      </c>
      <c r="S120" s="48">
        <f>IF(A120="","",IFERROR(M120/E120,0))</f>
        <v/>
      </c>
      <c r="T120" s="28" t="n"/>
      <c r="U120" s="50" t="n"/>
      <c r="V120" s="50" t="n"/>
      <c r="W120" s="50" t="n"/>
      <c r="X120" s="50" t="n"/>
      <c r="Y120" s="50" t="n"/>
      <c r="Z120" s="51">
        <f>IF(A120="","",IFERROR(SUM(U120:Y120),0))</f>
        <v/>
      </c>
      <c r="AA120" s="47" t="n"/>
      <c r="AB120" s="49">
        <f>IF(A120="","",IFERROR(AA120/P120,0))</f>
        <v/>
      </c>
      <c r="AC120" s="28" t="n"/>
      <c r="AD120" s="47" t="n"/>
      <c r="AE120" s="50" t="n"/>
      <c r="AF120" s="51">
        <f>IF(A120="","",IFERROR(T120/U120,0))</f>
        <v/>
      </c>
      <c r="AG120" s="28" t="n"/>
      <c r="AH120" s="28" t="n"/>
      <c r="AI120" s="27">
        <f>IF(A120="","",IFERROR(IF(C120&lt;&gt;'Dashboard'!$K$3,"Check room count",IF(D120&gt;C120,"Out-of-order rooms exceed inventory",IF(F120&gt;E120,"Occupied rooms exceed sellable rooms",IF(G120&gt;F120,"Complimentary rooms exceed occupied rooms",IF(J120&gt;F120,"Stayovers exceed occupied rooms",IF(OR(M120&lt;0,N120&lt;0,O120&lt;0,AA120&lt;0),"Negative amount entered",IF(OR(Q120&gt;1,Q120&lt;0),"Check occupancy","OK"))))))),"Check Data"))</f>
        <v/>
      </c>
      <c r="AJ120" s="28" t="n"/>
    </row>
    <row r="121">
      <c r="A121" s="46" t="n"/>
      <c r="B121" s="27">
        <f>IF(A121="","",IFERROR(IF(MOD(A121,7)=0,"Sunday",IF(MOD(A121,7)=1,"Monday",IF(MOD(A121,7)=2,"Tuesday",IF(MOD(A121,7)=3,"Wednesday",IF(MOD(A121,7)=4,"Thursday",IF(MOD(A121,7)=5,"Friday","Saturday")))))),""))</f>
        <v/>
      </c>
      <c r="C121" s="28" t="n"/>
      <c r="D121" s="28" t="n"/>
      <c r="E121" s="27">
        <f>IF(A121="","",IFERROR(C121-D121,0))</f>
        <v/>
      </c>
      <c r="F121" s="28" t="n"/>
      <c r="G121" s="28" t="n"/>
      <c r="H121" s="28" t="n"/>
      <c r="I121" s="28" t="n"/>
      <c r="J121" s="28" t="n"/>
      <c r="K121" s="28" t="n"/>
      <c r="L121" s="28" t="n"/>
      <c r="M121" s="47" t="n"/>
      <c r="N121" s="47" t="n"/>
      <c r="O121" s="47" t="n"/>
      <c r="P121" s="48">
        <f>IF(A121="","",IFERROR(SUM(M121:O121),0))</f>
        <v/>
      </c>
      <c r="Q121" s="49">
        <f>IF(A121="","",IFERROR(F121/E121,0))</f>
        <v/>
      </c>
      <c r="R121" s="48">
        <f>IF(A121="","",IFERROR(M121/F121,0))</f>
        <v/>
      </c>
      <c r="S121" s="48">
        <f>IF(A121="","",IFERROR(M121/E121,0))</f>
        <v/>
      </c>
      <c r="T121" s="28" t="n"/>
      <c r="U121" s="50" t="n"/>
      <c r="V121" s="50" t="n"/>
      <c r="W121" s="50" t="n"/>
      <c r="X121" s="50" t="n"/>
      <c r="Y121" s="50" t="n"/>
      <c r="Z121" s="51">
        <f>IF(A121="","",IFERROR(SUM(U121:Y121),0))</f>
        <v/>
      </c>
      <c r="AA121" s="47" t="n"/>
      <c r="AB121" s="49">
        <f>IF(A121="","",IFERROR(AA121/P121,0))</f>
        <v/>
      </c>
      <c r="AC121" s="28" t="n"/>
      <c r="AD121" s="47" t="n"/>
      <c r="AE121" s="50" t="n"/>
      <c r="AF121" s="51">
        <f>IF(A121="","",IFERROR(T121/U121,0))</f>
        <v/>
      </c>
      <c r="AG121" s="28" t="n"/>
      <c r="AH121" s="28" t="n"/>
      <c r="AI121" s="27">
        <f>IF(A121="","",IFERROR(IF(C121&lt;&gt;'Dashboard'!$K$3,"Check room count",IF(D121&gt;C121,"Out-of-order rooms exceed inventory",IF(F121&gt;E121,"Occupied rooms exceed sellable rooms",IF(G121&gt;F121,"Complimentary rooms exceed occupied rooms",IF(J121&gt;F121,"Stayovers exceed occupied rooms",IF(OR(M121&lt;0,N121&lt;0,O121&lt;0,AA121&lt;0),"Negative amount entered",IF(OR(Q121&gt;1,Q121&lt;0),"Check occupancy","OK"))))))),"Check Data"))</f>
        <v/>
      </c>
      <c r="AJ121" s="28" t="n"/>
    </row>
    <row r="122">
      <c r="A122" s="46" t="n"/>
      <c r="B122" s="27">
        <f>IF(A122="","",IFERROR(IF(MOD(A122,7)=0,"Sunday",IF(MOD(A122,7)=1,"Monday",IF(MOD(A122,7)=2,"Tuesday",IF(MOD(A122,7)=3,"Wednesday",IF(MOD(A122,7)=4,"Thursday",IF(MOD(A122,7)=5,"Friday","Saturday")))))),""))</f>
        <v/>
      </c>
      <c r="C122" s="28" t="n"/>
      <c r="D122" s="28" t="n"/>
      <c r="E122" s="27">
        <f>IF(A122="","",IFERROR(C122-D122,0))</f>
        <v/>
      </c>
      <c r="F122" s="28" t="n"/>
      <c r="G122" s="28" t="n"/>
      <c r="H122" s="28" t="n"/>
      <c r="I122" s="28" t="n"/>
      <c r="J122" s="28" t="n"/>
      <c r="K122" s="28" t="n"/>
      <c r="L122" s="28" t="n"/>
      <c r="M122" s="47" t="n"/>
      <c r="N122" s="47" t="n"/>
      <c r="O122" s="47" t="n"/>
      <c r="P122" s="48">
        <f>IF(A122="","",IFERROR(SUM(M122:O122),0))</f>
        <v/>
      </c>
      <c r="Q122" s="49">
        <f>IF(A122="","",IFERROR(F122/E122,0))</f>
        <v/>
      </c>
      <c r="R122" s="48">
        <f>IF(A122="","",IFERROR(M122/F122,0))</f>
        <v/>
      </c>
      <c r="S122" s="48">
        <f>IF(A122="","",IFERROR(M122/E122,0))</f>
        <v/>
      </c>
      <c r="T122" s="28" t="n"/>
      <c r="U122" s="50" t="n"/>
      <c r="V122" s="50" t="n"/>
      <c r="W122" s="50" t="n"/>
      <c r="X122" s="50" t="n"/>
      <c r="Y122" s="50" t="n"/>
      <c r="Z122" s="51">
        <f>IF(A122="","",IFERROR(SUM(U122:Y122),0))</f>
        <v/>
      </c>
      <c r="AA122" s="47" t="n"/>
      <c r="AB122" s="49">
        <f>IF(A122="","",IFERROR(AA122/P122,0))</f>
        <v/>
      </c>
      <c r="AC122" s="28" t="n"/>
      <c r="AD122" s="47" t="n"/>
      <c r="AE122" s="50" t="n"/>
      <c r="AF122" s="51">
        <f>IF(A122="","",IFERROR(T122/U122,0))</f>
        <v/>
      </c>
      <c r="AG122" s="28" t="n"/>
      <c r="AH122" s="28" t="n"/>
      <c r="AI122" s="27">
        <f>IF(A122="","",IFERROR(IF(C122&lt;&gt;'Dashboard'!$K$3,"Check room count",IF(D122&gt;C122,"Out-of-order rooms exceed inventory",IF(F122&gt;E122,"Occupied rooms exceed sellable rooms",IF(G122&gt;F122,"Complimentary rooms exceed occupied rooms",IF(J122&gt;F122,"Stayovers exceed occupied rooms",IF(OR(M122&lt;0,N122&lt;0,O122&lt;0,AA122&lt;0),"Negative amount entered",IF(OR(Q122&gt;1,Q122&lt;0),"Check occupancy","OK"))))))),"Check Data"))</f>
        <v/>
      </c>
      <c r="AJ122" s="28" t="n"/>
    </row>
    <row r="123">
      <c r="A123" s="46" t="n"/>
      <c r="B123" s="27">
        <f>IF(A123="","",IFERROR(IF(MOD(A123,7)=0,"Sunday",IF(MOD(A123,7)=1,"Monday",IF(MOD(A123,7)=2,"Tuesday",IF(MOD(A123,7)=3,"Wednesday",IF(MOD(A123,7)=4,"Thursday",IF(MOD(A123,7)=5,"Friday","Saturday")))))),""))</f>
        <v/>
      </c>
      <c r="C123" s="28" t="n"/>
      <c r="D123" s="28" t="n"/>
      <c r="E123" s="27">
        <f>IF(A123="","",IFERROR(C123-D123,0))</f>
        <v/>
      </c>
      <c r="F123" s="28" t="n"/>
      <c r="G123" s="28" t="n"/>
      <c r="H123" s="28" t="n"/>
      <c r="I123" s="28" t="n"/>
      <c r="J123" s="28" t="n"/>
      <c r="K123" s="28" t="n"/>
      <c r="L123" s="28" t="n"/>
      <c r="M123" s="47" t="n"/>
      <c r="N123" s="47" t="n"/>
      <c r="O123" s="47" t="n"/>
      <c r="P123" s="48">
        <f>IF(A123="","",IFERROR(SUM(M123:O123),0))</f>
        <v/>
      </c>
      <c r="Q123" s="49">
        <f>IF(A123="","",IFERROR(F123/E123,0))</f>
        <v/>
      </c>
      <c r="R123" s="48">
        <f>IF(A123="","",IFERROR(M123/F123,0))</f>
        <v/>
      </c>
      <c r="S123" s="48">
        <f>IF(A123="","",IFERROR(M123/E123,0))</f>
        <v/>
      </c>
      <c r="T123" s="28" t="n"/>
      <c r="U123" s="50" t="n"/>
      <c r="V123" s="50" t="n"/>
      <c r="W123" s="50" t="n"/>
      <c r="X123" s="50" t="n"/>
      <c r="Y123" s="50" t="n"/>
      <c r="Z123" s="51">
        <f>IF(A123="","",IFERROR(SUM(U123:Y123),0))</f>
        <v/>
      </c>
      <c r="AA123" s="47" t="n"/>
      <c r="AB123" s="49">
        <f>IF(A123="","",IFERROR(AA123/P123,0))</f>
        <v/>
      </c>
      <c r="AC123" s="28" t="n"/>
      <c r="AD123" s="47" t="n"/>
      <c r="AE123" s="50" t="n"/>
      <c r="AF123" s="51">
        <f>IF(A123="","",IFERROR(T123/U123,0))</f>
        <v/>
      </c>
      <c r="AG123" s="28" t="n"/>
      <c r="AH123" s="28" t="n"/>
      <c r="AI123" s="27">
        <f>IF(A123="","",IFERROR(IF(C123&lt;&gt;'Dashboard'!$K$3,"Check room count",IF(D123&gt;C123,"Out-of-order rooms exceed inventory",IF(F123&gt;E123,"Occupied rooms exceed sellable rooms",IF(G123&gt;F123,"Complimentary rooms exceed occupied rooms",IF(J123&gt;F123,"Stayovers exceed occupied rooms",IF(OR(M123&lt;0,N123&lt;0,O123&lt;0,AA123&lt;0),"Negative amount entered",IF(OR(Q123&gt;1,Q123&lt;0),"Check occupancy","OK"))))))),"Check Data"))</f>
        <v/>
      </c>
      <c r="AJ123" s="28" t="n"/>
    </row>
    <row r="124">
      <c r="A124" s="46" t="n"/>
      <c r="B124" s="27">
        <f>IF(A124="","",IFERROR(IF(MOD(A124,7)=0,"Sunday",IF(MOD(A124,7)=1,"Monday",IF(MOD(A124,7)=2,"Tuesday",IF(MOD(A124,7)=3,"Wednesday",IF(MOD(A124,7)=4,"Thursday",IF(MOD(A124,7)=5,"Friday","Saturday")))))),""))</f>
        <v/>
      </c>
      <c r="C124" s="28" t="n"/>
      <c r="D124" s="28" t="n"/>
      <c r="E124" s="27">
        <f>IF(A124="","",IFERROR(C124-D124,0))</f>
        <v/>
      </c>
      <c r="F124" s="28" t="n"/>
      <c r="G124" s="28" t="n"/>
      <c r="H124" s="28" t="n"/>
      <c r="I124" s="28" t="n"/>
      <c r="J124" s="28" t="n"/>
      <c r="K124" s="28" t="n"/>
      <c r="L124" s="28" t="n"/>
      <c r="M124" s="47" t="n"/>
      <c r="N124" s="47" t="n"/>
      <c r="O124" s="47" t="n"/>
      <c r="P124" s="48">
        <f>IF(A124="","",IFERROR(SUM(M124:O124),0))</f>
        <v/>
      </c>
      <c r="Q124" s="49">
        <f>IF(A124="","",IFERROR(F124/E124,0))</f>
        <v/>
      </c>
      <c r="R124" s="48">
        <f>IF(A124="","",IFERROR(M124/F124,0))</f>
        <v/>
      </c>
      <c r="S124" s="48">
        <f>IF(A124="","",IFERROR(M124/E124,0))</f>
        <v/>
      </c>
      <c r="T124" s="28" t="n"/>
      <c r="U124" s="50" t="n"/>
      <c r="V124" s="50" t="n"/>
      <c r="W124" s="50" t="n"/>
      <c r="X124" s="50" t="n"/>
      <c r="Y124" s="50" t="n"/>
      <c r="Z124" s="51">
        <f>IF(A124="","",IFERROR(SUM(U124:Y124),0))</f>
        <v/>
      </c>
      <c r="AA124" s="47" t="n"/>
      <c r="AB124" s="49">
        <f>IF(A124="","",IFERROR(AA124/P124,0))</f>
        <v/>
      </c>
      <c r="AC124" s="28" t="n"/>
      <c r="AD124" s="47" t="n"/>
      <c r="AE124" s="50" t="n"/>
      <c r="AF124" s="51">
        <f>IF(A124="","",IFERROR(T124/U124,0))</f>
        <v/>
      </c>
      <c r="AG124" s="28" t="n"/>
      <c r="AH124" s="28" t="n"/>
      <c r="AI124" s="27">
        <f>IF(A124="","",IFERROR(IF(C124&lt;&gt;'Dashboard'!$K$3,"Check room count",IF(D124&gt;C124,"Out-of-order rooms exceed inventory",IF(F124&gt;E124,"Occupied rooms exceed sellable rooms",IF(G124&gt;F124,"Complimentary rooms exceed occupied rooms",IF(J124&gt;F124,"Stayovers exceed occupied rooms",IF(OR(M124&lt;0,N124&lt;0,O124&lt;0,AA124&lt;0),"Negative amount entered",IF(OR(Q124&gt;1,Q124&lt;0),"Check occupancy","OK"))))))),"Check Data"))</f>
        <v/>
      </c>
      <c r="AJ124" s="28" t="n"/>
    </row>
    <row r="125">
      <c r="A125" s="46" t="n"/>
      <c r="B125" s="27">
        <f>IF(A125="","",IFERROR(IF(MOD(A125,7)=0,"Sunday",IF(MOD(A125,7)=1,"Monday",IF(MOD(A125,7)=2,"Tuesday",IF(MOD(A125,7)=3,"Wednesday",IF(MOD(A125,7)=4,"Thursday",IF(MOD(A125,7)=5,"Friday","Saturday")))))),""))</f>
        <v/>
      </c>
      <c r="C125" s="28" t="n"/>
      <c r="D125" s="28" t="n"/>
      <c r="E125" s="27">
        <f>IF(A125="","",IFERROR(C125-D125,0))</f>
        <v/>
      </c>
      <c r="F125" s="28" t="n"/>
      <c r="G125" s="28" t="n"/>
      <c r="H125" s="28" t="n"/>
      <c r="I125" s="28" t="n"/>
      <c r="J125" s="28" t="n"/>
      <c r="K125" s="28" t="n"/>
      <c r="L125" s="28" t="n"/>
      <c r="M125" s="47" t="n"/>
      <c r="N125" s="47" t="n"/>
      <c r="O125" s="47" t="n"/>
      <c r="P125" s="48">
        <f>IF(A125="","",IFERROR(SUM(M125:O125),0))</f>
        <v/>
      </c>
      <c r="Q125" s="49">
        <f>IF(A125="","",IFERROR(F125/E125,0))</f>
        <v/>
      </c>
      <c r="R125" s="48">
        <f>IF(A125="","",IFERROR(M125/F125,0))</f>
        <v/>
      </c>
      <c r="S125" s="48">
        <f>IF(A125="","",IFERROR(M125/E125,0))</f>
        <v/>
      </c>
      <c r="T125" s="28" t="n"/>
      <c r="U125" s="50" t="n"/>
      <c r="V125" s="50" t="n"/>
      <c r="W125" s="50" t="n"/>
      <c r="X125" s="50" t="n"/>
      <c r="Y125" s="50" t="n"/>
      <c r="Z125" s="51">
        <f>IF(A125="","",IFERROR(SUM(U125:Y125),0))</f>
        <v/>
      </c>
      <c r="AA125" s="47" t="n"/>
      <c r="AB125" s="49">
        <f>IF(A125="","",IFERROR(AA125/P125,0))</f>
        <v/>
      </c>
      <c r="AC125" s="28" t="n"/>
      <c r="AD125" s="47" t="n"/>
      <c r="AE125" s="50" t="n"/>
      <c r="AF125" s="51">
        <f>IF(A125="","",IFERROR(T125/U125,0))</f>
        <v/>
      </c>
      <c r="AG125" s="28" t="n"/>
      <c r="AH125" s="28" t="n"/>
      <c r="AI125" s="27">
        <f>IF(A125="","",IFERROR(IF(C125&lt;&gt;'Dashboard'!$K$3,"Check room count",IF(D125&gt;C125,"Out-of-order rooms exceed inventory",IF(F125&gt;E125,"Occupied rooms exceed sellable rooms",IF(G125&gt;F125,"Complimentary rooms exceed occupied rooms",IF(J125&gt;F125,"Stayovers exceed occupied rooms",IF(OR(M125&lt;0,N125&lt;0,O125&lt;0,AA125&lt;0),"Negative amount entered",IF(OR(Q125&gt;1,Q125&lt;0),"Check occupancy","OK"))))))),"Check Data"))</f>
        <v/>
      </c>
      <c r="AJ125" s="28" t="n"/>
    </row>
    <row r="126">
      <c r="A126" s="46" t="n"/>
      <c r="B126" s="27">
        <f>IF(A126="","",IFERROR(IF(MOD(A126,7)=0,"Sunday",IF(MOD(A126,7)=1,"Monday",IF(MOD(A126,7)=2,"Tuesday",IF(MOD(A126,7)=3,"Wednesday",IF(MOD(A126,7)=4,"Thursday",IF(MOD(A126,7)=5,"Friday","Saturday")))))),""))</f>
        <v/>
      </c>
      <c r="C126" s="28" t="n"/>
      <c r="D126" s="28" t="n"/>
      <c r="E126" s="27">
        <f>IF(A126="","",IFERROR(C126-D126,0))</f>
        <v/>
      </c>
      <c r="F126" s="28" t="n"/>
      <c r="G126" s="28" t="n"/>
      <c r="H126" s="28" t="n"/>
      <c r="I126" s="28" t="n"/>
      <c r="J126" s="28" t="n"/>
      <c r="K126" s="28" t="n"/>
      <c r="L126" s="28" t="n"/>
      <c r="M126" s="47" t="n"/>
      <c r="N126" s="47" t="n"/>
      <c r="O126" s="47" t="n"/>
      <c r="P126" s="48">
        <f>IF(A126="","",IFERROR(SUM(M126:O126),0))</f>
        <v/>
      </c>
      <c r="Q126" s="49">
        <f>IF(A126="","",IFERROR(F126/E126,0))</f>
        <v/>
      </c>
      <c r="R126" s="48">
        <f>IF(A126="","",IFERROR(M126/F126,0))</f>
        <v/>
      </c>
      <c r="S126" s="48">
        <f>IF(A126="","",IFERROR(M126/E126,0))</f>
        <v/>
      </c>
      <c r="T126" s="28" t="n"/>
      <c r="U126" s="50" t="n"/>
      <c r="V126" s="50" t="n"/>
      <c r="W126" s="50" t="n"/>
      <c r="X126" s="50" t="n"/>
      <c r="Y126" s="50" t="n"/>
      <c r="Z126" s="51">
        <f>IF(A126="","",IFERROR(SUM(U126:Y126),0))</f>
        <v/>
      </c>
      <c r="AA126" s="47" t="n"/>
      <c r="AB126" s="49">
        <f>IF(A126="","",IFERROR(AA126/P126,0))</f>
        <v/>
      </c>
      <c r="AC126" s="28" t="n"/>
      <c r="AD126" s="47" t="n"/>
      <c r="AE126" s="50" t="n"/>
      <c r="AF126" s="51">
        <f>IF(A126="","",IFERROR(T126/U126,0))</f>
        <v/>
      </c>
      <c r="AG126" s="28" t="n"/>
      <c r="AH126" s="28" t="n"/>
      <c r="AI126" s="27">
        <f>IF(A126="","",IFERROR(IF(C126&lt;&gt;'Dashboard'!$K$3,"Check room count",IF(D126&gt;C126,"Out-of-order rooms exceed inventory",IF(F126&gt;E126,"Occupied rooms exceed sellable rooms",IF(G126&gt;F126,"Complimentary rooms exceed occupied rooms",IF(J126&gt;F126,"Stayovers exceed occupied rooms",IF(OR(M126&lt;0,N126&lt;0,O126&lt;0,AA126&lt;0),"Negative amount entered",IF(OR(Q126&gt;1,Q126&lt;0),"Check occupancy","OK"))))))),"Check Data"))</f>
        <v/>
      </c>
      <c r="AJ126" s="28" t="n"/>
    </row>
    <row r="127">
      <c r="A127" s="46" t="n"/>
      <c r="B127" s="27">
        <f>IF(A127="","",IFERROR(IF(MOD(A127,7)=0,"Sunday",IF(MOD(A127,7)=1,"Monday",IF(MOD(A127,7)=2,"Tuesday",IF(MOD(A127,7)=3,"Wednesday",IF(MOD(A127,7)=4,"Thursday",IF(MOD(A127,7)=5,"Friday","Saturday")))))),""))</f>
        <v/>
      </c>
      <c r="C127" s="28" t="n"/>
      <c r="D127" s="28" t="n"/>
      <c r="E127" s="27">
        <f>IF(A127="","",IFERROR(C127-D127,0))</f>
        <v/>
      </c>
      <c r="F127" s="28" t="n"/>
      <c r="G127" s="28" t="n"/>
      <c r="H127" s="28" t="n"/>
      <c r="I127" s="28" t="n"/>
      <c r="J127" s="28" t="n"/>
      <c r="K127" s="28" t="n"/>
      <c r="L127" s="28" t="n"/>
      <c r="M127" s="47" t="n"/>
      <c r="N127" s="47" t="n"/>
      <c r="O127" s="47" t="n"/>
      <c r="P127" s="48">
        <f>IF(A127="","",IFERROR(SUM(M127:O127),0))</f>
        <v/>
      </c>
      <c r="Q127" s="49">
        <f>IF(A127="","",IFERROR(F127/E127,0))</f>
        <v/>
      </c>
      <c r="R127" s="48">
        <f>IF(A127="","",IFERROR(M127/F127,0))</f>
        <v/>
      </c>
      <c r="S127" s="48">
        <f>IF(A127="","",IFERROR(M127/E127,0))</f>
        <v/>
      </c>
      <c r="T127" s="28" t="n"/>
      <c r="U127" s="50" t="n"/>
      <c r="V127" s="50" t="n"/>
      <c r="W127" s="50" t="n"/>
      <c r="X127" s="50" t="n"/>
      <c r="Y127" s="50" t="n"/>
      <c r="Z127" s="51">
        <f>IF(A127="","",IFERROR(SUM(U127:Y127),0))</f>
        <v/>
      </c>
      <c r="AA127" s="47" t="n"/>
      <c r="AB127" s="49">
        <f>IF(A127="","",IFERROR(AA127/P127,0))</f>
        <v/>
      </c>
      <c r="AC127" s="28" t="n"/>
      <c r="AD127" s="47" t="n"/>
      <c r="AE127" s="50" t="n"/>
      <c r="AF127" s="51">
        <f>IF(A127="","",IFERROR(T127/U127,0))</f>
        <v/>
      </c>
      <c r="AG127" s="28" t="n"/>
      <c r="AH127" s="28" t="n"/>
      <c r="AI127" s="27">
        <f>IF(A127="","",IFERROR(IF(C127&lt;&gt;'Dashboard'!$K$3,"Check room count",IF(D127&gt;C127,"Out-of-order rooms exceed inventory",IF(F127&gt;E127,"Occupied rooms exceed sellable rooms",IF(G127&gt;F127,"Complimentary rooms exceed occupied rooms",IF(J127&gt;F127,"Stayovers exceed occupied rooms",IF(OR(M127&lt;0,N127&lt;0,O127&lt;0,AA127&lt;0),"Negative amount entered",IF(OR(Q127&gt;1,Q127&lt;0),"Check occupancy","OK"))))))),"Check Data"))</f>
        <v/>
      </c>
      <c r="AJ127" s="28" t="n"/>
    </row>
    <row r="128">
      <c r="A128" s="46" t="n"/>
      <c r="B128" s="27">
        <f>IF(A128="","",IFERROR(IF(MOD(A128,7)=0,"Sunday",IF(MOD(A128,7)=1,"Monday",IF(MOD(A128,7)=2,"Tuesday",IF(MOD(A128,7)=3,"Wednesday",IF(MOD(A128,7)=4,"Thursday",IF(MOD(A128,7)=5,"Friday","Saturday")))))),""))</f>
        <v/>
      </c>
      <c r="C128" s="28" t="n"/>
      <c r="D128" s="28" t="n"/>
      <c r="E128" s="27">
        <f>IF(A128="","",IFERROR(C128-D128,0))</f>
        <v/>
      </c>
      <c r="F128" s="28" t="n"/>
      <c r="G128" s="28" t="n"/>
      <c r="H128" s="28" t="n"/>
      <c r="I128" s="28" t="n"/>
      <c r="J128" s="28" t="n"/>
      <c r="K128" s="28" t="n"/>
      <c r="L128" s="28" t="n"/>
      <c r="M128" s="47" t="n"/>
      <c r="N128" s="47" t="n"/>
      <c r="O128" s="47" t="n"/>
      <c r="P128" s="48">
        <f>IF(A128="","",IFERROR(SUM(M128:O128),0))</f>
        <v/>
      </c>
      <c r="Q128" s="49">
        <f>IF(A128="","",IFERROR(F128/E128,0))</f>
        <v/>
      </c>
      <c r="R128" s="48">
        <f>IF(A128="","",IFERROR(M128/F128,0))</f>
        <v/>
      </c>
      <c r="S128" s="48">
        <f>IF(A128="","",IFERROR(M128/E128,0))</f>
        <v/>
      </c>
      <c r="T128" s="28" t="n"/>
      <c r="U128" s="50" t="n"/>
      <c r="V128" s="50" t="n"/>
      <c r="W128" s="50" t="n"/>
      <c r="X128" s="50" t="n"/>
      <c r="Y128" s="50" t="n"/>
      <c r="Z128" s="51">
        <f>IF(A128="","",IFERROR(SUM(U128:Y128),0))</f>
        <v/>
      </c>
      <c r="AA128" s="47" t="n"/>
      <c r="AB128" s="49">
        <f>IF(A128="","",IFERROR(AA128/P128,0))</f>
        <v/>
      </c>
      <c r="AC128" s="28" t="n"/>
      <c r="AD128" s="47" t="n"/>
      <c r="AE128" s="50" t="n"/>
      <c r="AF128" s="51">
        <f>IF(A128="","",IFERROR(T128/U128,0))</f>
        <v/>
      </c>
      <c r="AG128" s="28" t="n"/>
      <c r="AH128" s="28" t="n"/>
      <c r="AI128" s="27">
        <f>IF(A128="","",IFERROR(IF(C128&lt;&gt;'Dashboard'!$K$3,"Check room count",IF(D128&gt;C128,"Out-of-order rooms exceed inventory",IF(F128&gt;E128,"Occupied rooms exceed sellable rooms",IF(G128&gt;F128,"Complimentary rooms exceed occupied rooms",IF(J128&gt;F128,"Stayovers exceed occupied rooms",IF(OR(M128&lt;0,N128&lt;0,O128&lt;0,AA128&lt;0),"Negative amount entered",IF(OR(Q128&gt;1,Q128&lt;0),"Check occupancy","OK"))))))),"Check Data"))</f>
        <v/>
      </c>
      <c r="AJ128" s="28" t="n"/>
    </row>
    <row r="129">
      <c r="A129" s="46" t="n"/>
      <c r="B129" s="27">
        <f>IF(A129="","",IFERROR(IF(MOD(A129,7)=0,"Sunday",IF(MOD(A129,7)=1,"Monday",IF(MOD(A129,7)=2,"Tuesday",IF(MOD(A129,7)=3,"Wednesday",IF(MOD(A129,7)=4,"Thursday",IF(MOD(A129,7)=5,"Friday","Saturday")))))),""))</f>
        <v/>
      </c>
      <c r="C129" s="28" t="n"/>
      <c r="D129" s="28" t="n"/>
      <c r="E129" s="27">
        <f>IF(A129="","",IFERROR(C129-D129,0))</f>
        <v/>
      </c>
      <c r="F129" s="28" t="n"/>
      <c r="G129" s="28" t="n"/>
      <c r="H129" s="28" t="n"/>
      <c r="I129" s="28" t="n"/>
      <c r="J129" s="28" t="n"/>
      <c r="K129" s="28" t="n"/>
      <c r="L129" s="28" t="n"/>
      <c r="M129" s="47" t="n"/>
      <c r="N129" s="47" t="n"/>
      <c r="O129" s="47" t="n"/>
      <c r="P129" s="48">
        <f>IF(A129="","",IFERROR(SUM(M129:O129),0))</f>
        <v/>
      </c>
      <c r="Q129" s="49">
        <f>IF(A129="","",IFERROR(F129/E129,0))</f>
        <v/>
      </c>
      <c r="R129" s="48">
        <f>IF(A129="","",IFERROR(M129/F129,0))</f>
        <v/>
      </c>
      <c r="S129" s="48">
        <f>IF(A129="","",IFERROR(M129/E129,0))</f>
        <v/>
      </c>
      <c r="T129" s="28" t="n"/>
      <c r="U129" s="50" t="n"/>
      <c r="V129" s="50" t="n"/>
      <c r="W129" s="50" t="n"/>
      <c r="X129" s="50" t="n"/>
      <c r="Y129" s="50" t="n"/>
      <c r="Z129" s="51">
        <f>IF(A129="","",IFERROR(SUM(U129:Y129),0))</f>
        <v/>
      </c>
      <c r="AA129" s="47" t="n"/>
      <c r="AB129" s="49">
        <f>IF(A129="","",IFERROR(AA129/P129,0))</f>
        <v/>
      </c>
      <c r="AC129" s="28" t="n"/>
      <c r="AD129" s="47" t="n"/>
      <c r="AE129" s="50" t="n"/>
      <c r="AF129" s="51">
        <f>IF(A129="","",IFERROR(T129/U129,0))</f>
        <v/>
      </c>
      <c r="AG129" s="28" t="n"/>
      <c r="AH129" s="28" t="n"/>
      <c r="AI129" s="27">
        <f>IF(A129="","",IFERROR(IF(C129&lt;&gt;'Dashboard'!$K$3,"Check room count",IF(D129&gt;C129,"Out-of-order rooms exceed inventory",IF(F129&gt;E129,"Occupied rooms exceed sellable rooms",IF(G129&gt;F129,"Complimentary rooms exceed occupied rooms",IF(J129&gt;F129,"Stayovers exceed occupied rooms",IF(OR(M129&lt;0,N129&lt;0,O129&lt;0,AA129&lt;0),"Negative amount entered",IF(OR(Q129&gt;1,Q129&lt;0),"Check occupancy","OK"))))))),"Check Data"))</f>
        <v/>
      </c>
      <c r="AJ129" s="28" t="n"/>
    </row>
    <row r="130">
      <c r="A130" s="46" t="n"/>
      <c r="B130" s="27">
        <f>IF(A130="","",IFERROR(IF(MOD(A130,7)=0,"Sunday",IF(MOD(A130,7)=1,"Monday",IF(MOD(A130,7)=2,"Tuesday",IF(MOD(A130,7)=3,"Wednesday",IF(MOD(A130,7)=4,"Thursday",IF(MOD(A130,7)=5,"Friday","Saturday")))))),""))</f>
        <v/>
      </c>
      <c r="C130" s="28" t="n"/>
      <c r="D130" s="28" t="n"/>
      <c r="E130" s="27">
        <f>IF(A130="","",IFERROR(C130-D130,0))</f>
        <v/>
      </c>
      <c r="F130" s="28" t="n"/>
      <c r="G130" s="28" t="n"/>
      <c r="H130" s="28" t="n"/>
      <c r="I130" s="28" t="n"/>
      <c r="J130" s="28" t="n"/>
      <c r="K130" s="28" t="n"/>
      <c r="L130" s="28" t="n"/>
      <c r="M130" s="47" t="n"/>
      <c r="N130" s="47" t="n"/>
      <c r="O130" s="47" t="n"/>
      <c r="P130" s="48">
        <f>IF(A130="","",IFERROR(SUM(M130:O130),0))</f>
        <v/>
      </c>
      <c r="Q130" s="49">
        <f>IF(A130="","",IFERROR(F130/E130,0))</f>
        <v/>
      </c>
      <c r="R130" s="48">
        <f>IF(A130="","",IFERROR(M130/F130,0))</f>
        <v/>
      </c>
      <c r="S130" s="48">
        <f>IF(A130="","",IFERROR(M130/E130,0))</f>
        <v/>
      </c>
      <c r="T130" s="28" t="n"/>
      <c r="U130" s="50" t="n"/>
      <c r="V130" s="50" t="n"/>
      <c r="W130" s="50" t="n"/>
      <c r="X130" s="50" t="n"/>
      <c r="Y130" s="50" t="n"/>
      <c r="Z130" s="51">
        <f>IF(A130="","",IFERROR(SUM(U130:Y130),0))</f>
        <v/>
      </c>
      <c r="AA130" s="47" t="n"/>
      <c r="AB130" s="49">
        <f>IF(A130="","",IFERROR(AA130/P130,0))</f>
        <v/>
      </c>
      <c r="AC130" s="28" t="n"/>
      <c r="AD130" s="47" t="n"/>
      <c r="AE130" s="50" t="n"/>
      <c r="AF130" s="51">
        <f>IF(A130="","",IFERROR(T130/U130,0))</f>
        <v/>
      </c>
      <c r="AG130" s="28" t="n"/>
      <c r="AH130" s="28" t="n"/>
      <c r="AI130" s="27">
        <f>IF(A130="","",IFERROR(IF(C130&lt;&gt;'Dashboard'!$K$3,"Check room count",IF(D130&gt;C130,"Out-of-order rooms exceed inventory",IF(F130&gt;E130,"Occupied rooms exceed sellable rooms",IF(G130&gt;F130,"Complimentary rooms exceed occupied rooms",IF(J130&gt;F130,"Stayovers exceed occupied rooms",IF(OR(M130&lt;0,N130&lt;0,O130&lt;0,AA130&lt;0),"Negative amount entered",IF(OR(Q130&gt;1,Q130&lt;0),"Check occupancy","OK"))))))),"Check Data"))</f>
        <v/>
      </c>
      <c r="AJ130" s="28" t="n"/>
    </row>
    <row r="131">
      <c r="A131" s="46" t="n"/>
      <c r="B131" s="27">
        <f>IF(A131="","",IFERROR(IF(MOD(A131,7)=0,"Sunday",IF(MOD(A131,7)=1,"Monday",IF(MOD(A131,7)=2,"Tuesday",IF(MOD(A131,7)=3,"Wednesday",IF(MOD(A131,7)=4,"Thursday",IF(MOD(A131,7)=5,"Friday","Saturday")))))),""))</f>
        <v/>
      </c>
      <c r="C131" s="28" t="n"/>
      <c r="D131" s="28" t="n"/>
      <c r="E131" s="27">
        <f>IF(A131="","",IFERROR(C131-D131,0))</f>
        <v/>
      </c>
      <c r="F131" s="28" t="n"/>
      <c r="G131" s="28" t="n"/>
      <c r="H131" s="28" t="n"/>
      <c r="I131" s="28" t="n"/>
      <c r="J131" s="28" t="n"/>
      <c r="K131" s="28" t="n"/>
      <c r="L131" s="28" t="n"/>
      <c r="M131" s="47" t="n"/>
      <c r="N131" s="47" t="n"/>
      <c r="O131" s="47" t="n"/>
      <c r="P131" s="48">
        <f>IF(A131="","",IFERROR(SUM(M131:O131),0))</f>
        <v/>
      </c>
      <c r="Q131" s="49">
        <f>IF(A131="","",IFERROR(F131/E131,0))</f>
        <v/>
      </c>
      <c r="R131" s="48">
        <f>IF(A131="","",IFERROR(M131/F131,0))</f>
        <v/>
      </c>
      <c r="S131" s="48">
        <f>IF(A131="","",IFERROR(M131/E131,0))</f>
        <v/>
      </c>
      <c r="T131" s="28" t="n"/>
      <c r="U131" s="50" t="n"/>
      <c r="V131" s="50" t="n"/>
      <c r="W131" s="50" t="n"/>
      <c r="X131" s="50" t="n"/>
      <c r="Y131" s="50" t="n"/>
      <c r="Z131" s="51">
        <f>IF(A131="","",IFERROR(SUM(U131:Y131),0))</f>
        <v/>
      </c>
      <c r="AA131" s="47" t="n"/>
      <c r="AB131" s="49">
        <f>IF(A131="","",IFERROR(AA131/P131,0))</f>
        <v/>
      </c>
      <c r="AC131" s="28" t="n"/>
      <c r="AD131" s="47" t="n"/>
      <c r="AE131" s="50" t="n"/>
      <c r="AF131" s="51">
        <f>IF(A131="","",IFERROR(T131/U131,0))</f>
        <v/>
      </c>
      <c r="AG131" s="28" t="n"/>
      <c r="AH131" s="28" t="n"/>
      <c r="AI131" s="27">
        <f>IF(A131="","",IFERROR(IF(C131&lt;&gt;'Dashboard'!$K$3,"Check room count",IF(D131&gt;C131,"Out-of-order rooms exceed inventory",IF(F131&gt;E131,"Occupied rooms exceed sellable rooms",IF(G131&gt;F131,"Complimentary rooms exceed occupied rooms",IF(J131&gt;F131,"Stayovers exceed occupied rooms",IF(OR(M131&lt;0,N131&lt;0,O131&lt;0,AA131&lt;0),"Negative amount entered",IF(OR(Q131&gt;1,Q131&lt;0),"Check occupancy","OK"))))))),"Check Data"))</f>
        <v/>
      </c>
      <c r="AJ131" s="28" t="n"/>
    </row>
    <row r="132">
      <c r="A132" s="46" t="n"/>
      <c r="B132" s="27">
        <f>IF(A132="","",IFERROR(IF(MOD(A132,7)=0,"Sunday",IF(MOD(A132,7)=1,"Monday",IF(MOD(A132,7)=2,"Tuesday",IF(MOD(A132,7)=3,"Wednesday",IF(MOD(A132,7)=4,"Thursday",IF(MOD(A132,7)=5,"Friday","Saturday")))))),""))</f>
        <v/>
      </c>
      <c r="C132" s="28" t="n"/>
      <c r="D132" s="28" t="n"/>
      <c r="E132" s="27">
        <f>IF(A132="","",IFERROR(C132-D132,0))</f>
        <v/>
      </c>
      <c r="F132" s="28" t="n"/>
      <c r="G132" s="28" t="n"/>
      <c r="H132" s="28" t="n"/>
      <c r="I132" s="28" t="n"/>
      <c r="J132" s="28" t="n"/>
      <c r="K132" s="28" t="n"/>
      <c r="L132" s="28" t="n"/>
      <c r="M132" s="47" t="n"/>
      <c r="N132" s="47" t="n"/>
      <c r="O132" s="47" t="n"/>
      <c r="P132" s="48">
        <f>IF(A132="","",IFERROR(SUM(M132:O132),0))</f>
        <v/>
      </c>
      <c r="Q132" s="49">
        <f>IF(A132="","",IFERROR(F132/E132,0))</f>
        <v/>
      </c>
      <c r="R132" s="48">
        <f>IF(A132="","",IFERROR(M132/F132,0))</f>
        <v/>
      </c>
      <c r="S132" s="48">
        <f>IF(A132="","",IFERROR(M132/E132,0))</f>
        <v/>
      </c>
      <c r="T132" s="28" t="n"/>
      <c r="U132" s="50" t="n"/>
      <c r="V132" s="50" t="n"/>
      <c r="W132" s="50" t="n"/>
      <c r="X132" s="50" t="n"/>
      <c r="Y132" s="50" t="n"/>
      <c r="Z132" s="51">
        <f>IF(A132="","",IFERROR(SUM(U132:Y132),0))</f>
        <v/>
      </c>
      <c r="AA132" s="47" t="n"/>
      <c r="AB132" s="49">
        <f>IF(A132="","",IFERROR(AA132/P132,0))</f>
        <v/>
      </c>
      <c r="AC132" s="28" t="n"/>
      <c r="AD132" s="47" t="n"/>
      <c r="AE132" s="50" t="n"/>
      <c r="AF132" s="51">
        <f>IF(A132="","",IFERROR(T132/U132,0))</f>
        <v/>
      </c>
      <c r="AG132" s="28" t="n"/>
      <c r="AH132" s="28" t="n"/>
      <c r="AI132" s="27">
        <f>IF(A132="","",IFERROR(IF(C132&lt;&gt;'Dashboard'!$K$3,"Check room count",IF(D132&gt;C132,"Out-of-order rooms exceed inventory",IF(F132&gt;E132,"Occupied rooms exceed sellable rooms",IF(G132&gt;F132,"Complimentary rooms exceed occupied rooms",IF(J132&gt;F132,"Stayovers exceed occupied rooms",IF(OR(M132&lt;0,N132&lt;0,O132&lt;0,AA132&lt;0),"Negative amount entered",IF(OR(Q132&gt;1,Q132&lt;0),"Check occupancy","OK"))))))),"Check Data"))</f>
        <v/>
      </c>
      <c r="AJ132" s="28" t="n"/>
    </row>
    <row r="133">
      <c r="A133" s="46" t="n"/>
      <c r="B133" s="27">
        <f>IF(A133="","",IFERROR(IF(MOD(A133,7)=0,"Sunday",IF(MOD(A133,7)=1,"Monday",IF(MOD(A133,7)=2,"Tuesday",IF(MOD(A133,7)=3,"Wednesday",IF(MOD(A133,7)=4,"Thursday",IF(MOD(A133,7)=5,"Friday","Saturday")))))),""))</f>
        <v/>
      </c>
      <c r="C133" s="28" t="n"/>
      <c r="D133" s="28" t="n"/>
      <c r="E133" s="27">
        <f>IF(A133="","",IFERROR(C133-D133,0))</f>
        <v/>
      </c>
      <c r="F133" s="28" t="n"/>
      <c r="G133" s="28" t="n"/>
      <c r="H133" s="28" t="n"/>
      <c r="I133" s="28" t="n"/>
      <c r="J133" s="28" t="n"/>
      <c r="K133" s="28" t="n"/>
      <c r="L133" s="28" t="n"/>
      <c r="M133" s="47" t="n"/>
      <c r="N133" s="47" t="n"/>
      <c r="O133" s="47" t="n"/>
      <c r="P133" s="48">
        <f>IF(A133="","",IFERROR(SUM(M133:O133),0))</f>
        <v/>
      </c>
      <c r="Q133" s="49">
        <f>IF(A133="","",IFERROR(F133/E133,0))</f>
        <v/>
      </c>
      <c r="R133" s="48">
        <f>IF(A133="","",IFERROR(M133/F133,0))</f>
        <v/>
      </c>
      <c r="S133" s="48">
        <f>IF(A133="","",IFERROR(M133/E133,0))</f>
        <v/>
      </c>
      <c r="T133" s="28" t="n"/>
      <c r="U133" s="50" t="n"/>
      <c r="V133" s="50" t="n"/>
      <c r="W133" s="50" t="n"/>
      <c r="X133" s="50" t="n"/>
      <c r="Y133" s="50" t="n"/>
      <c r="Z133" s="51">
        <f>IF(A133="","",IFERROR(SUM(U133:Y133),0))</f>
        <v/>
      </c>
      <c r="AA133" s="47" t="n"/>
      <c r="AB133" s="49">
        <f>IF(A133="","",IFERROR(AA133/P133,0))</f>
        <v/>
      </c>
      <c r="AC133" s="28" t="n"/>
      <c r="AD133" s="47" t="n"/>
      <c r="AE133" s="50" t="n"/>
      <c r="AF133" s="51">
        <f>IF(A133="","",IFERROR(T133/U133,0))</f>
        <v/>
      </c>
      <c r="AG133" s="28" t="n"/>
      <c r="AH133" s="28" t="n"/>
      <c r="AI133" s="27">
        <f>IF(A133="","",IFERROR(IF(C133&lt;&gt;'Dashboard'!$K$3,"Check room count",IF(D133&gt;C133,"Out-of-order rooms exceed inventory",IF(F133&gt;E133,"Occupied rooms exceed sellable rooms",IF(G133&gt;F133,"Complimentary rooms exceed occupied rooms",IF(J133&gt;F133,"Stayovers exceed occupied rooms",IF(OR(M133&lt;0,N133&lt;0,O133&lt;0,AA133&lt;0),"Negative amount entered",IF(OR(Q133&gt;1,Q133&lt;0),"Check occupancy","OK"))))))),"Check Data"))</f>
        <v/>
      </c>
      <c r="AJ133" s="28" t="n"/>
    </row>
    <row r="134">
      <c r="A134" s="46" t="n"/>
      <c r="B134" s="27">
        <f>IF(A134="","",IFERROR(IF(MOD(A134,7)=0,"Sunday",IF(MOD(A134,7)=1,"Monday",IF(MOD(A134,7)=2,"Tuesday",IF(MOD(A134,7)=3,"Wednesday",IF(MOD(A134,7)=4,"Thursday",IF(MOD(A134,7)=5,"Friday","Saturday")))))),""))</f>
        <v/>
      </c>
      <c r="C134" s="28" t="n"/>
      <c r="D134" s="28" t="n"/>
      <c r="E134" s="27">
        <f>IF(A134="","",IFERROR(C134-D134,0))</f>
        <v/>
      </c>
      <c r="F134" s="28" t="n"/>
      <c r="G134" s="28" t="n"/>
      <c r="H134" s="28" t="n"/>
      <c r="I134" s="28" t="n"/>
      <c r="J134" s="28" t="n"/>
      <c r="K134" s="28" t="n"/>
      <c r="L134" s="28" t="n"/>
      <c r="M134" s="47" t="n"/>
      <c r="N134" s="47" t="n"/>
      <c r="O134" s="47" t="n"/>
      <c r="P134" s="48">
        <f>IF(A134="","",IFERROR(SUM(M134:O134),0))</f>
        <v/>
      </c>
      <c r="Q134" s="49">
        <f>IF(A134="","",IFERROR(F134/E134,0))</f>
        <v/>
      </c>
      <c r="R134" s="48">
        <f>IF(A134="","",IFERROR(M134/F134,0))</f>
        <v/>
      </c>
      <c r="S134" s="48">
        <f>IF(A134="","",IFERROR(M134/E134,0))</f>
        <v/>
      </c>
      <c r="T134" s="28" t="n"/>
      <c r="U134" s="50" t="n"/>
      <c r="V134" s="50" t="n"/>
      <c r="W134" s="50" t="n"/>
      <c r="X134" s="50" t="n"/>
      <c r="Y134" s="50" t="n"/>
      <c r="Z134" s="51">
        <f>IF(A134="","",IFERROR(SUM(U134:Y134),0))</f>
        <v/>
      </c>
      <c r="AA134" s="47" t="n"/>
      <c r="AB134" s="49">
        <f>IF(A134="","",IFERROR(AA134/P134,0))</f>
        <v/>
      </c>
      <c r="AC134" s="28" t="n"/>
      <c r="AD134" s="47" t="n"/>
      <c r="AE134" s="50" t="n"/>
      <c r="AF134" s="51">
        <f>IF(A134="","",IFERROR(T134/U134,0))</f>
        <v/>
      </c>
      <c r="AG134" s="28" t="n"/>
      <c r="AH134" s="28" t="n"/>
      <c r="AI134" s="27">
        <f>IF(A134="","",IFERROR(IF(C134&lt;&gt;'Dashboard'!$K$3,"Check room count",IF(D134&gt;C134,"Out-of-order rooms exceed inventory",IF(F134&gt;E134,"Occupied rooms exceed sellable rooms",IF(G134&gt;F134,"Complimentary rooms exceed occupied rooms",IF(J134&gt;F134,"Stayovers exceed occupied rooms",IF(OR(M134&lt;0,N134&lt;0,O134&lt;0,AA134&lt;0),"Negative amount entered",IF(OR(Q134&gt;1,Q134&lt;0),"Check occupancy","OK"))))))),"Check Data"))</f>
        <v/>
      </c>
      <c r="AJ134" s="28" t="n"/>
    </row>
    <row r="135">
      <c r="A135" s="46" t="n"/>
      <c r="B135" s="27">
        <f>IF(A135="","",IFERROR(IF(MOD(A135,7)=0,"Sunday",IF(MOD(A135,7)=1,"Monday",IF(MOD(A135,7)=2,"Tuesday",IF(MOD(A135,7)=3,"Wednesday",IF(MOD(A135,7)=4,"Thursday",IF(MOD(A135,7)=5,"Friday","Saturday")))))),""))</f>
        <v/>
      </c>
      <c r="C135" s="28" t="n"/>
      <c r="D135" s="28" t="n"/>
      <c r="E135" s="27">
        <f>IF(A135="","",IFERROR(C135-D135,0))</f>
        <v/>
      </c>
      <c r="F135" s="28" t="n"/>
      <c r="G135" s="28" t="n"/>
      <c r="H135" s="28" t="n"/>
      <c r="I135" s="28" t="n"/>
      <c r="J135" s="28" t="n"/>
      <c r="K135" s="28" t="n"/>
      <c r="L135" s="28" t="n"/>
      <c r="M135" s="47" t="n"/>
      <c r="N135" s="47" t="n"/>
      <c r="O135" s="47" t="n"/>
      <c r="P135" s="48">
        <f>IF(A135="","",IFERROR(SUM(M135:O135),0))</f>
        <v/>
      </c>
      <c r="Q135" s="49">
        <f>IF(A135="","",IFERROR(F135/E135,0))</f>
        <v/>
      </c>
      <c r="R135" s="48">
        <f>IF(A135="","",IFERROR(M135/F135,0))</f>
        <v/>
      </c>
      <c r="S135" s="48">
        <f>IF(A135="","",IFERROR(M135/E135,0))</f>
        <v/>
      </c>
      <c r="T135" s="28" t="n"/>
      <c r="U135" s="50" t="n"/>
      <c r="V135" s="50" t="n"/>
      <c r="W135" s="50" t="n"/>
      <c r="X135" s="50" t="n"/>
      <c r="Y135" s="50" t="n"/>
      <c r="Z135" s="51">
        <f>IF(A135="","",IFERROR(SUM(U135:Y135),0))</f>
        <v/>
      </c>
      <c r="AA135" s="47" t="n"/>
      <c r="AB135" s="49">
        <f>IF(A135="","",IFERROR(AA135/P135,0))</f>
        <v/>
      </c>
      <c r="AC135" s="28" t="n"/>
      <c r="AD135" s="47" t="n"/>
      <c r="AE135" s="50" t="n"/>
      <c r="AF135" s="51">
        <f>IF(A135="","",IFERROR(T135/U135,0))</f>
        <v/>
      </c>
      <c r="AG135" s="28" t="n"/>
      <c r="AH135" s="28" t="n"/>
      <c r="AI135" s="27">
        <f>IF(A135="","",IFERROR(IF(C135&lt;&gt;'Dashboard'!$K$3,"Check room count",IF(D135&gt;C135,"Out-of-order rooms exceed inventory",IF(F135&gt;E135,"Occupied rooms exceed sellable rooms",IF(G135&gt;F135,"Complimentary rooms exceed occupied rooms",IF(J135&gt;F135,"Stayovers exceed occupied rooms",IF(OR(M135&lt;0,N135&lt;0,O135&lt;0,AA135&lt;0),"Negative amount entered",IF(OR(Q135&gt;1,Q135&lt;0),"Check occupancy","OK"))))))),"Check Data"))</f>
        <v/>
      </c>
      <c r="AJ135" s="28" t="n"/>
    </row>
    <row r="136">
      <c r="A136" s="46" t="n"/>
      <c r="B136" s="27">
        <f>IF(A136="","",IFERROR(IF(MOD(A136,7)=0,"Sunday",IF(MOD(A136,7)=1,"Monday",IF(MOD(A136,7)=2,"Tuesday",IF(MOD(A136,7)=3,"Wednesday",IF(MOD(A136,7)=4,"Thursday",IF(MOD(A136,7)=5,"Friday","Saturday")))))),""))</f>
        <v/>
      </c>
      <c r="C136" s="28" t="n"/>
      <c r="D136" s="28" t="n"/>
      <c r="E136" s="27">
        <f>IF(A136="","",IFERROR(C136-D136,0))</f>
        <v/>
      </c>
      <c r="F136" s="28" t="n"/>
      <c r="G136" s="28" t="n"/>
      <c r="H136" s="28" t="n"/>
      <c r="I136" s="28" t="n"/>
      <c r="J136" s="28" t="n"/>
      <c r="K136" s="28" t="n"/>
      <c r="L136" s="28" t="n"/>
      <c r="M136" s="47" t="n"/>
      <c r="N136" s="47" t="n"/>
      <c r="O136" s="47" t="n"/>
      <c r="P136" s="48">
        <f>IF(A136="","",IFERROR(SUM(M136:O136),0))</f>
        <v/>
      </c>
      <c r="Q136" s="49">
        <f>IF(A136="","",IFERROR(F136/E136,0))</f>
        <v/>
      </c>
      <c r="R136" s="48">
        <f>IF(A136="","",IFERROR(M136/F136,0))</f>
        <v/>
      </c>
      <c r="S136" s="48">
        <f>IF(A136="","",IFERROR(M136/E136,0))</f>
        <v/>
      </c>
      <c r="T136" s="28" t="n"/>
      <c r="U136" s="50" t="n"/>
      <c r="V136" s="50" t="n"/>
      <c r="W136" s="50" t="n"/>
      <c r="X136" s="50" t="n"/>
      <c r="Y136" s="50" t="n"/>
      <c r="Z136" s="51">
        <f>IF(A136="","",IFERROR(SUM(U136:Y136),0))</f>
        <v/>
      </c>
      <c r="AA136" s="47" t="n"/>
      <c r="AB136" s="49">
        <f>IF(A136="","",IFERROR(AA136/P136,0))</f>
        <v/>
      </c>
      <c r="AC136" s="28" t="n"/>
      <c r="AD136" s="47" t="n"/>
      <c r="AE136" s="50" t="n"/>
      <c r="AF136" s="51">
        <f>IF(A136="","",IFERROR(T136/U136,0))</f>
        <v/>
      </c>
      <c r="AG136" s="28" t="n"/>
      <c r="AH136" s="28" t="n"/>
      <c r="AI136" s="27">
        <f>IF(A136="","",IFERROR(IF(C136&lt;&gt;'Dashboard'!$K$3,"Check room count",IF(D136&gt;C136,"Out-of-order rooms exceed inventory",IF(F136&gt;E136,"Occupied rooms exceed sellable rooms",IF(G136&gt;F136,"Complimentary rooms exceed occupied rooms",IF(J136&gt;F136,"Stayovers exceed occupied rooms",IF(OR(M136&lt;0,N136&lt;0,O136&lt;0,AA136&lt;0),"Negative amount entered",IF(OR(Q136&gt;1,Q136&lt;0),"Check occupancy","OK"))))))),"Check Data"))</f>
        <v/>
      </c>
      <c r="AJ136" s="28" t="n"/>
    </row>
    <row r="137">
      <c r="A137" s="46" t="n"/>
      <c r="B137" s="27">
        <f>IF(A137="","",IFERROR(IF(MOD(A137,7)=0,"Sunday",IF(MOD(A137,7)=1,"Monday",IF(MOD(A137,7)=2,"Tuesday",IF(MOD(A137,7)=3,"Wednesday",IF(MOD(A137,7)=4,"Thursday",IF(MOD(A137,7)=5,"Friday","Saturday")))))),""))</f>
        <v/>
      </c>
      <c r="C137" s="28" t="n"/>
      <c r="D137" s="28" t="n"/>
      <c r="E137" s="27">
        <f>IF(A137="","",IFERROR(C137-D137,0))</f>
        <v/>
      </c>
      <c r="F137" s="28" t="n"/>
      <c r="G137" s="28" t="n"/>
      <c r="H137" s="28" t="n"/>
      <c r="I137" s="28" t="n"/>
      <c r="J137" s="28" t="n"/>
      <c r="K137" s="28" t="n"/>
      <c r="L137" s="28" t="n"/>
      <c r="M137" s="47" t="n"/>
      <c r="N137" s="47" t="n"/>
      <c r="O137" s="47" t="n"/>
      <c r="P137" s="48">
        <f>IF(A137="","",IFERROR(SUM(M137:O137),0))</f>
        <v/>
      </c>
      <c r="Q137" s="49">
        <f>IF(A137="","",IFERROR(F137/E137,0))</f>
        <v/>
      </c>
      <c r="R137" s="48">
        <f>IF(A137="","",IFERROR(M137/F137,0))</f>
        <v/>
      </c>
      <c r="S137" s="48">
        <f>IF(A137="","",IFERROR(M137/E137,0))</f>
        <v/>
      </c>
      <c r="T137" s="28" t="n"/>
      <c r="U137" s="50" t="n"/>
      <c r="V137" s="50" t="n"/>
      <c r="W137" s="50" t="n"/>
      <c r="X137" s="50" t="n"/>
      <c r="Y137" s="50" t="n"/>
      <c r="Z137" s="51">
        <f>IF(A137="","",IFERROR(SUM(U137:Y137),0))</f>
        <v/>
      </c>
      <c r="AA137" s="47" t="n"/>
      <c r="AB137" s="49">
        <f>IF(A137="","",IFERROR(AA137/P137,0))</f>
        <v/>
      </c>
      <c r="AC137" s="28" t="n"/>
      <c r="AD137" s="47" t="n"/>
      <c r="AE137" s="50" t="n"/>
      <c r="AF137" s="51">
        <f>IF(A137="","",IFERROR(T137/U137,0))</f>
        <v/>
      </c>
      <c r="AG137" s="28" t="n"/>
      <c r="AH137" s="28" t="n"/>
      <c r="AI137" s="27">
        <f>IF(A137="","",IFERROR(IF(C137&lt;&gt;'Dashboard'!$K$3,"Check room count",IF(D137&gt;C137,"Out-of-order rooms exceed inventory",IF(F137&gt;E137,"Occupied rooms exceed sellable rooms",IF(G137&gt;F137,"Complimentary rooms exceed occupied rooms",IF(J137&gt;F137,"Stayovers exceed occupied rooms",IF(OR(M137&lt;0,N137&lt;0,O137&lt;0,AA137&lt;0),"Negative amount entered",IF(OR(Q137&gt;1,Q137&lt;0),"Check occupancy","OK"))))))),"Check Data"))</f>
        <v/>
      </c>
      <c r="AJ137" s="28" t="n"/>
    </row>
    <row r="138">
      <c r="A138" s="46" t="n"/>
      <c r="B138" s="27">
        <f>IF(A138="","",IFERROR(IF(MOD(A138,7)=0,"Sunday",IF(MOD(A138,7)=1,"Monday",IF(MOD(A138,7)=2,"Tuesday",IF(MOD(A138,7)=3,"Wednesday",IF(MOD(A138,7)=4,"Thursday",IF(MOD(A138,7)=5,"Friday","Saturday")))))),""))</f>
        <v/>
      </c>
      <c r="C138" s="28" t="n"/>
      <c r="D138" s="28" t="n"/>
      <c r="E138" s="27">
        <f>IF(A138="","",IFERROR(C138-D138,0))</f>
        <v/>
      </c>
      <c r="F138" s="28" t="n"/>
      <c r="G138" s="28" t="n"/>
      <c r="H138" s="28" t="n"/>
      <c r="I138" s="28" t="n"/>
      <c r="J138" s="28" t="n"/>
      <c r="K138" s="28" t="n"/>
      <c r="L138" s="28" t="n"/>
      <c r="M138" s="47" t="n"/>
      <c r="N138" s="47" t="n"/>
      <c r="O138" s="47" t="n"/>
      <c r="P138" s="48">
        <f>IF(A138="","",IFERROR(SUM(M138:O138),0))</f>
        <v/>
      </c>
      <c r="Q138" s="49">
        <f>IF(A138="","",IFERROR(F138/E138,0))</f>
        <v/>
      </c>
      <c r="R138" s="48">
        <f>IF(A138="","",IFERROR(M138/F138,0))</f>
        <v/>
      </c>
      <c r="S138" s="48">
        <f>IF(A138="","",IFERROR(M138/E138,0))</f>
        <v/>
      </c>
      <c r="T138" s="28" t="n"/>
      <c r="U138" s="50" t="n"/>
      <c r="V138" s="50" t="n"/>
      <c r="W138" s="50" t="n"/>
      <c r="X138" s="50" t="n"/>
      <c r="Y138" s="50" t="n"/>
      <c r="Z138" s="51">
        <f>IF(A138="","",IFERROR(SUM(U138:Y138),0))</f>
        <v/>
      </c>
      <c r="AA138" s="47" t="n"/>
      <c r="AB138" s="49">
        <f>IF(A138="","",IFERROR(AA138/P138,0))</f>
        <v/>
      </c>
      <c r="AC138" s="28" t="n"/>
      <c r="AD138" s="47" t="n"/>
      <c r="AE138" s="50" t="n"/>
      <c r="AF138" s="51">
        <f>IF(A138="","",IFERROR(T138/U138,0))</f>
        <v/>
      </c>
      <c r="AG138" s="28" t="n"/>
      <c r="AH138" s="28" t="n"/>
      <c r="AI138" s="27">
        <f>IF(A138="","",IFERROR(IF(C138&lt;&gt;'Dashboard'!$K$3,"Check room count",IF(D138&gt;C138,"Out-of-order rooms exceed inventory",IF(F138&gt;E138,"Occupied rooms exceed sellable rooms",IF(G138&gt;F138,"Complimentary rooms exceed occupied rooms",IF(J138&gt;F138,"Stayovers exceed occupied rooms",IF(OR(M138&lt;0,N138&lt;0,O138&lt;0,AA138&lt;0),"Negative amount entered",IF(OR(Q138&gt;1,Q138&lt;0),"Check occupancy","OK"))))))),"Check Data"))</f>
        <v/>
      </c>
      <c r="AJ138" s="28" t="n"/>
    </row>
    <row r="139">
      <c r="A139" s="46" t="n"/>
      <c r="B139" s="27">
        <f>IF(A139="","",IFERROR(IF(MOD(A139,7)=0,"Sunday",IF(MOD(A139,7)=1,"Monday",IF(MOD(A139,7)=2,"Tuesday",IF(MOD(A139,7)=3,"Wednesday",IF(MOD(A139,7)=4,"Thursday",IF(MOD(A139,7)=5,"Friday","Saturday")))))),""))</f>
        <v/>
      </c>
      <c r="C139" s="28" t="n"/>
      <c r="D139" s="28" t="n"/>
      <c r="E139" s="27">
        <f>IF(A139="","",IFERROR(C139-D139,0))</f>
        <v/>
      </c>
      <c r="F139" s="28" t="n"/>
      <c r="G139" s="28" t="n"/>
      <c r="H139" s="28" t="n"/>
      <c r="I139" s="28" t="n"/>
      <c r="J139" s="28" t="n"/>
      <c r="K139" s="28" t="n"/>
      <c r="L139" s="28" t="n"/>
      <c r="M139" s="47" t="n"/>
      <c r="N139" s="47" t="n"/>
      <c r="O139" s="47" t="n"/>
      <c r="P139" s="48">
        <f>IF(A139="","",IFERROR(SUM(M139:O139),0))</f>
        <v/>
      </c>
      <c r="Q139" s="49">
        <f>IF(A139="","",IFERROR(F139/E139,0))</f>
        <v/>
      </c>
      <c r="R139" s="48">
        <f>IF(A139="","",IFERROR(M139/F139,0))</f>
        <v/>
      </c>
      <c r="S139" s="48">
        <f>IF(A139="","",IFERROR(M139/E139,0))</f>
        <v/>
      </c>
      <c r="T139" s="28" t="n"/>
      <c r="U139" s="50" t="n"/>
      <c r="V139" s="50" t="n"/>
      <c r="W139" s="50" t="n"/>
      <c r="X139" s="50" t="n"/>
      <c r="Y139" s="50" t="n"/>
      <c r="Z139" s="51">
        <f>IF(A139="","",IFERROR(SUM(U139:Y139),0))</f>
        <v/>
      </c>
      <c r="AA139" s="47" t="n"/>
      <c r="AB139" s="49">
        <f>IF(A139="","",IFERROR(AA139/P139,0))</f>
        <v/>
      </c>
      <c r="AC139" s="28" t="n"/>
      <c r="AD139" s="47" t="n"/>
      <c r="AE139" s="50" t="n"/>
      <c r="AF139" s="51">
        <f>IF(A139="","",IFERROR(T139/U139,0))</f>
        <v/>
      </c>
      <c r="AG139" s="28" t="n"/>
      <c r="AH139" s="28" t="n"/>
      <c r="AI139" s="27">
        <f>IF(A139="","",IFERROR(IF(C139&lt;&gt;'Dashboard'!$K$3,"Check room count",IF(D139&gt;C139,"Out-of-order rooms exceed inventory",IF(F139&gt;E139,"Occupied rooms exceed sellable rooms",IF(G139&gt;F139,"Complimentary rooms exceed occupied rooms",IF(J139&gt;F139,"Stayovers exceed occupied rooms",IF(OR(M139&lt;0,N139&lt;0,O139&lt;0,AA139&lt;0),"Negative amount entered",IF(OR(Q139&gt;1,Q139&lt;0),"Check occupancy","OK"))))))),"Check Data"))</f>
        <v/>
      </c>
      <c r="AJ139" s="28" t="n"/>
    </row>
    <row r="140">
      <c r="A140" s="46" t="n"/>
      <c r="B140" s="27">
        <f>IF(A140="","",IFERROR(IF(MOD(A140,7)=0,"Sunday",IF(MOD(A140,7)=1,"Monday",IF(MOD(A140,7)=2,"Tuesday",IF(MOD(A140,7)=3,"Wednesday",IF(MOD(A140,7)=4,"Thursday",IF(MOD(A140,7)=5,"Friday","Saturday")))))),""))</f>
        <v/>
      </c>
      <c r="C140" s="28" t="n"/>
      <c r="D140" s="28" t="n"/>
      <c r="E140" s="27">
        <f>IF(A140="","",IFERROR(C140-D140,0))</f>
        <v/>
      </c>
      <c r="F140" s="28" t="n"/>
      <c r="G140" s="28" t="n"/>
      <c r="H140" s="28" t="n"/>
      <c r="I140" s="28" t="n"/>
      <c r="J140" s="28" t="n"/>
      <c r="K140" s="28" t="n"/>
      <c r="L140" s="28" t="n"/>
      <c r="M140" s="47" t="n"/>
      <c r="N140" s="47" t="n"/>
      <c r="O140" s="47" t="n"/>
      <c r="P140" s="48">
        <f>IF(A140="","",IFERROR(SUM(M140:O140),0))</f>
        <v/>
      </c>
      <c r="Q140" s="49">
        <f>IF(A140="","",IFERROR(F140/E140,0))</f>
        <v/>
      </c>
      <c r="R140" s="48">
        <f>IF(A140="","",IFERROR(M140/F140,0))</f>
        <v/>
      </c>
      <c r="S140" s="48">
        <f>IF(A140="","",IFERROR(M140/E140,0))</f>
        <v/>
      </c>
      <c r="T140" s="28" t="n"/>
      <c r="U140" s="50" t="n"/>
      <c r="V140" s="50" t="n"/>
      <c r="W140" s="50" t="n"/>
      <c r="X140" s="50" t="n"/>
      <c r="Y140" s="50" t="n"/>
      <c r="Z140" s="51">
        <f>IF(A140="","",IFERROR(SUM(U140:Y140),0))</f>
        <v/>
      </c>
      <c r="AA140" s="47" t="n"/>
      <c r="AB140" s="49">
        <f>IF(A140="","",IFERROR(AA140/P140,0))</f>
        <v/>
      </c>
      <c r="AC140" s="28" t="n"/>
      <c r="AD140" s="47" t="n"/>
      <c r="AE140" s="50" t="n"/>
      <c r="AF140" s="51">
        <f>IF(A140="","",IFERROR(T140/U140,0))</f>
        <v/>
      </c>
      <c r="AG140" s="28" t="n"/>
      <c r="AH140" s="28" t="n"/>
      <c r="AI140" s="27">
        <f>IF(A140="","",IFERROR(IF(C140&lt;&gt;'Dashboard'!$K$3,"Check room count",IF(D140&gt;C140,"Out-of-order rooms exceed inventory",IF(F140&gt;E140,"Occupied rooms exceed sellable rooms",IF(G140&gt;F140,"Complimentary rooms exceed occupied rooms",IF(J140&gt;F140,"Stayovers exceed occupied rooms",IF(OR(M140&lt;0,N140&lt;0,O140&lt;0,AA140&lt;0),"Negative amount entered",IF(OR(Q140&gt;1,Q140&lt;0),"Check occupancy","OK"))))))),"Check Data"))</f>
        <v/>
      </c>
      <c r="AJ140" s="28" t="n"/>
    </row>
    <row r="141">
      <c r="A141" s="46" t="n"/>
      <c r="B141" s="27">
        <f>IF(A141="","",IFERROR(IF(MOD(A141,7)=0,"Sunday",IF(MOD(A141,7)=1,"Monday",IF(MOD(A141,7)=2,"Tuesday",IF(MOD(A141,7)=3,"Wednesday",IF(MOD(A141,7)=4,"Thursday",IF(MOD(A141,7)=5,"Friday","Saturday")))))),""))</f>
        <v/>
      </c>
      <c r="C141" s="28" t="n"/>
      <c r="D141" s="28" t="n"/>
      <c r="E141" s="27">
        <f>IF(A141="","",IFERROR(C141-D141,0))</f>
        <v/>
      </c>
      <c r="F141" s="28" t="n"/>
      <c r="G141" s="28" t="n"/>
      <c r="H141" s="28" t="n"/>
      <c r="I141" s="28" t="n"/>
      <c r="J141" s="28" t="n"/>
      <c r="K141" s="28" t="n"/>
      <c r="L141" s="28" t="n"/>
      <c r="M141" s="47" t="n"/>
      <c r="N141" s="47" t="n"/>
      <c r="O141" s="47" t="n"/>
      <c r="P141" s="48">
        <f>IF(A141="","",IFERROR(SUM(M141:O141),0))</f>
        <v/>
      </c>
      <c r="Q141" s="49">
        <f>IF(A141="","",IFERROR(F141/E141,0))</f>
        <v/>
      </c>
      <c r="R141" s="48">
        <f>IF(A141="","",IFERROR(M141/F141,0))</f>
        <v/>
      </c>
      <c r="S141" s="48">
        <f>IF(A141="","",IFERROR(M141/E141,0))</f>
        <v/>
      </c>
      <c r="T141" s="28" t="n"/>
      <c r="U141" s="50" t="n"/>
      <c r="V141" s="50" t="n"/>
      <c r="W141" s="50" t="n"/>
      <c r="X141" s="50" t="n"/>
      <c r="Y141" s="50" t="n"/>
      <c r="Z141" s="51">
        <f>IF(A141="","",IFERROR(SUM(U141:Y141),0))</f>
        <v/>
      </c>
      <c r="AA141" s="47" t="n"/>
      <c r="AB141" s="49">
        <f>IF(A141="","",IFERROR(AA141/P141,0))</f>
        <v/>
      </c>
      <c r="AC141" s="28" t="n"/>
      <c r="AD141" s="47" t="n"/>
      <c r="AE141" s="50" t="n"/>
      <c r="AF141" s="51">
        <f>IF(A141="","",IFERROR(T141/U141,0))</f>
        <v/>
      </c>
      <c r="AG141" s="28" t="n"/>
      <c r="AH141" s="28" t="n"/>
      <c r="AI141" s="27">
        <f>IF(A141="","",IFERROR(IF(C141&lt;&gt;'Dashboard'!$K$3,"Check room count",IF(D141&gt;C141,"Out-of-order rooms exceed inventory",IF(F141&gt;E141,"Occupied rooms exceed sellable rooms",IF(G141&gt;F141,"Complimentary rooms exceed occupied rooms",IF(J141&gt;F141,"Stayovers exceed occupied rooms",IF(OR(M141&lt;0,N141&lt;0,O141&lt;0,AA141&lt;0),"Negative amount entered",IF(OR(Q141&gt;1,Q141&lt;0),"Check occupancy","OK"))))))),"Check Data"))</f>
        <v/>
      </c>
      <c r="AJ141" s="28" t="n"/>
    </row>
    <row r="142">
      <c r="A142" s="46" t="n"/>
      <c r="B142" s="27">
        <f>IF(A142="","",IFERROR(IF(MOD(A142,7)=0,"Sunday",IF(MOD(A142,7)=1,"Monday",IF(MOD(A142,7)=2,"Tuesday",IF(MOD(A142,7)=3,"Wednesday",IF(MOD(A142,7)=4,"Thursday",IF(MOD(A142,7)=5,"Friday","Saturday")))))),""))</f>
        <v/>
      </c>
      <c r="C142" s="28" t="n"/>
      <c r="D142" s="28" t="n"/>
      <c r="E142" s="27">
        <f>IF(A142="","",IFERROR(C142-D142,0))</f>
        <v/>
      </c>
      <c r="F142" s="28" t="n"/>
      <c r="G142" s="28" t="n"/>
      <c r="H142" s="28" t="n"/>
      <c r="I142" s="28" t="n"/>
      <c r="J142" s="28" t="n"/>
      <c r="K142" s="28" t="n"/>
      <c r="L142" s="28" t="n"/>
      <c r="M142" s="47" t="n"/>
      <c r="N142" s="47" t="n"/>
      <c r="O142" s="47" t="n"/>
      <c r="P142" s="48">
        <f>IF(A142="","",IFERROR(SUM(M142:O142),0))</f>
        <v/>
      </c>
      <c r="Q142" s="49">
        <f>IF(A142="","",IFERROR(F142/E142,0))</f>
        <v/>
      </c>
      <c r="R142" s="48">
        <f>IF(A142="","",IFERROR(M142/F142,0))</f>
        <v/>
      </c>
      <c r="S142" s="48">
        <f>IF(A142="","",IFERROR(M142/E142,0))</f>
        <v/>
      </c>
      <c r="T142" s="28" t="n"/>
      <c r="U142" s="50" t="n"/>
      <c r="V142" s="50" t="n"/>
      <c r="W142" s="50" t="n"/>
      <c r="X142" s="50" t="n"/>
      <c r="Y142" s="50" t="n"/>
      <c r="Z142" s="51">
        <f>IF(A142="","",IFERROR(SUM(U142:Y142),0))</f>
        <v/>
      </c>
      <c r="AA142" s="47" t="n"/>
      <c r="AB142" s="49">
        <f>IF(A142="","",IFERROR(AA142/P142,0))</f>
        <v/>
      </c>
      <c r="AC142" s="28" t="n"/>
      <c r="AD142" s="47" t="n"/>
      <c r="AE142" s="50" t="n"/>
      <c r="AF142" s="51">
        <f>IF(A142="","",IFERROR(T142/U142,0))</f>
        <v/>
      </c>
      <c r="AG142" s="28" t="n"/>
      <c r="AH142" s="28" t="n"/>
      <c r="AI142" s="27">
        <f>IF(A142="","",IFERROR(IF(C142&lt;&gt;'Dashboard'!$K$3,"Check room count",IF(D142&gt;C142,"Out-of-order rooms exceed inventory",IF(F142&gt;E142,"Occupied rooms exceed sellable rooms",IF(G142&gt;F142,"Complimentary rooms exceed occupied rooms",IF(J142&gt;F142,"Stayovers exceed occupied rooms",IF(OR(M142&lt;0,N142&lt;0,O142&lt;0,AA142&lt;0),"Negative amount entered",IF(OR(Q142&gt;1,Q142&lt;0),"Check occupancy","OK"))))))),"Check Data"))</f>
        <v/>
      </c>
      <c r="AJ142" s="28" t="n"/>
    </row>
    <row r="143">
      <c r="A143" s="46" t="n"/>
      <c r="B143" s="27">
        <f>IF(A143="","",IFERROR(IF(MOD(A143,7)=0,"Sunday",IF(MOD(A143,7)=1,"Monday",IF(MOD(A143,7)=2,"Tuesday",IF(MOD(A143,7)=3,"Wednesday",IF(MOD(A143,7)=4,"Thursday",IF(MOD(A143,7)=5,"Friday","Saturday")))))),""))</f>
        <v/>
      </c>
      <c r="C143" s="28" t="n"/>
      <c r="D143" s="28" t="n"/>
      <c r="E143" s="27">
        <f>IF(A143="","",IFERROR(C143-D143,0))</f>
        <v/>
      </c>
      <c r="F143" s="28" t="n"/>
      <c r="G143" s="28" t="n"/>
      <c r="H143" s="28" t="n"/>
      <c r="I143" s="28" t="n"/>
      <c r="J143" s="28" t="n"/>
      <c r="K143" s="28" t="n"/>
      <c r="L143" s="28" t="n"/>
      <c r="M143" s="47" t="n"/>
      <c r="N143" s="47" t="n"/>
      <c r="O143" s="47" t="n"/>
      <c r="P143" s="48">
        <f>IF(A143="","",IFERROR(SUM(M143:O143),0))</f>
        <v/>
      </c>
      <c r="Q143" s="49">
        <f>IF(A143="","",IFERROR(F143/E143,0))</f>
        <v/>
      </c>
      <c r="R143" s="48">
        <f>IF(A143="","",IFERROR(M143/F143,0))</f>
        <v/>
      </c>
      <c r="S143" s="48">
        <f>IF(A143="","",IFERROR(M143/E143,0))</f>
        <v/>
      </c>
      <c r="T143" s="28" t="n"/>
      <c r="U143" s="50" t="n"/>
      <c r="V143" s="50" t="n"/>
      <c r="W143" s="50" t="n"/>
      <c r="X143" s="50" t="n"/>
      <c r="Y143" s="50" t="n"/>
      <c r="Z143" s="51">
        <f>IF(A143="","",IFERROR(SUM(U143:Y143),0))</f>
        <v/>
      </c>
      <c r="AA143" s="47" t="n"/>
      <c r="AB143" s="49">
        <f>IF(A143="","",IFERROR(AA143/P143,0))</f>
        <v/>
      </c>
      <c r="AC143" s="28" t="n"/>
      <c r="AD143" s="47" t="n"/>
      <c r="AE143" s="50" t="n"/>
      <c r="AF143" s="51">
        <f>IF(A143="","",IFERROR(T143/U143,0))</f>
        <v/>
      </c>
      <c r="AG143" s="28" t="n"/>
      <c r="AH143" s="28" t="n"/>
      <c r="AI143" s="27">
        <f>IF(A143="","",IFERROR(IF(C143&lt;&gt;'Dashboard'!$K$3,"Check room count",IF(D143&gt;C143,"Out-of-order rooms exceed inventory",IF(F143&gt;E143,"Occupied rooms exceed sellable rooms",IF(G143&gt;F143,"Complimentary rooms exceed occupied rooms",IF(J143&gt;F143,"Stayovers exceed occupied rooms",IF(OR(M143&lt;0,N143&lt;0,O143&lt;0,AA143&lt;0),"Negative amount entered",IF(OR(Q143&gt;1,Q143&lt;0),"Check occupancy","OK"))))))),"Check Data"))</f>
        <v/>
      </c>
      <c r="AJ143" s="28" t="n"/>
    </row>
    <row r="144">
      <c r="A144" s="46" t="n"/>
      <c r="B144" s="27">
        <f>IF(A144="","",IFERROR(IF(MOD(A144,7)=0,"Sunday",IF(MOD(A144,7)=1,"Monday",IF(MOD(A144,7)=2,"Tuesday",IF(MOD(A144,7)=3,"Wednesday",IF(MOD(A144,7)=4,"Thursday",IF(MOD(A144,7)=5,"Friday","Saturday")))))),""))</f>
        <v/>
      </c>
      <c r="C144" s="28" t="n"/>
      <c r="D144" s="28" t="n"/>
      <c r="E144" s="27">
        <f>IF(A144="","",IFERROR(C144-D144,0))</f>
        <v/>
      </c>
      <c r="F144" s="28" t="n"/>
      <c r="G144" s="28" t="n"/>
      <c r="H144" s="28" t="n"/>
      <c r="I144" s="28" t="n"/>
      <c r="J144" s="28" t="n"/>
      <c r="K144" s="28" t="n"/>
      <c r="L144" s="28" t="n"/>
      <c r="M144" s="47" t="n"/>
      <c r="N144" s="47" t="n"/>
      <c r="O144" s="47" t="n"/>
      <c r="P144" s="48">
        <f>IF(A144="","",IFERROR(SUM(M144:O144),0))</f>
        <v/>
      </c>
      <c r="Q144" s="49">
        <f>IF(A144="","",IFERROR(F144/E144,0))</f>
        <v/>
      </c>
      <c r="R144" s="48">
        <f>IF(A144="","",IFERROR(M144/F144,0))</f>
        <v/>
      </c>
      <c r="S144" s="48">
        <f>IF(A144="","",IFERROR(M144/E144,0))</f>
        <v/>
      </c>
      <c r="T144" s="28" t="n"/>
      <c r="U144" s="50" t="n"/>
      <c r="V144" s="50" t="n"/>
      <c r="W144" s="50" t="n"/>
      <c r="X144" s="50" t="n"/>
      <c r="Y144" s="50" t="n"/>
      <c r="Z144" s="51">
        <f>IF(A144="","",IFERROR(SUM(U144:Y144),0))</f>
        <v/>
      </c>
      <c r="AA144" s="47" t="n"/>
      <c r="AB144" s="49">
        <f>IF(A144="","",IFERROR(AA144/P144,0))</f>
        <v/>
      </c>
      <c r="AC144" s="28" t="n"/>
      <c r="AD144" s="47" t="n"/>
      <c r="AE144" s="50" t="n"/>
      <c r="AF144" s="51">
        <f>IF(A144="","",IFERROR(T144/U144,0))</f>
        <v/>
      </c>
      <c r="AG144" s="28" t="n"/>
      <c r="AH144" s="28" t="n"/>
      <c r="AI144" s="27">
        <f>IF(A144="","",IFERROR(IF(C144&lt;&gt;'Dashboard'!$K$3,"Check room count",IF(D144&gt;C144,"Out-of-order rooms exceed inventory",IF(F144&gt;E144,"Occupied rooms exceed sellable rooms",IF(G144&gt;F144,"Complimentary rooms exceed occupied rooms",IF(J144&gt;F144,"Stayovers exceed occupied rooms",IF(OR(M144&lt;0,N144&lt;0,O144&lt;0,AA144&lt;0),"Negative amount entered",IF(OR(Q144&gt;1,Q144&lt;0),"Check occupancy","OK"))))))),"Check Data"))</f>
        <v/>
      </c>
      <c r="AJ144" s="28" t="n"/>
    </row>
    <row r="145">
      <c r="A145" s="46" t="n"/>
      <c r="B145" s="27">
        <f>IF(A145="","",IFERROR(IF(MOD(A145,7)=0,"Sunday",IF(MOD(A145,7)=1,"Monday",IF(MOD(A145,7)=2,"Tuesday",IF(MOD(A145,7)=3,"Wednesday",IF(MOD(A145,7)=4,"Thursday",IF(MOD(A145,7)=5,"Friday","Saturday")))))),""))</f>
        <v/>
      </c>
      <c r="C145" s="28" t="n"/>
      <c r="D145" s="28" t="n"/>
      <c r="E145" s="27">
        <f>IF(A145="","",IFERROR(C145-D145,0))</f>
        <v/>
      </c>
      <c r="F145" s="28" t="n"/>
      <c r="G145" s="28" t="n"/>
      <c r="H145" s="28" t="n"/>
      <c r="I145" s="28" t="n"/>
      <c r="J145" s="28" t="n"/>
      <c r="K145" s="28" t="n"/>
      <c r="L145" s="28" t="n"/>
      <c r="M145" s="47" t="n"/>
      <c r="N145" s="47" t="n"/>
      <c r="O145" s="47" t="n"/>
      <c r="P145" s="48">
        <f>IF(A145="","",IFERROR(SUM(M145:O145),0))</f>
        <v/>
      </c>
      <c r="Q145" s="49">
        <f>IF(A145="","",IFERROR(F145/E145,0))</f>
        <v/>
      </c>
      <c r="R145" s="48">
        <f>IF(A145="","",IFERROR(M145/F145,0))</f>
        <v/>
      </c>
      <c r="S145" s="48">
        <f>IF(A145="","",IFERROR(M145/E145,0))</f>
        <v/>
      </c>
      <c r="T145" s="28" t="n"/>
      <c r="U145" s="50" t="n"/>
      <c r="V145" s="50" t="n"/>
      <c r="W145" s="50" t="n"/>
      <c r="X145" s="50" t="n"/>
      <c r="Y145" s="50" t="n"/>
      <c r="Z145" s="51">
        <f>IF(A145="","",IFERROR(SUM(U145:Y145),0))</f>
        <v/>
      </c>
      <c r="AA145" s="47" t="n"/>
      <c r="AB145" s="49">
        <f>IF(A145="","",IFERROR(AA145/P145,0))</f>
        <v/>
      </c>
      <c r="AC145" s="28" t="n"/>
      <c r="AD145" s="47" t="n"/>
      <c r="AE145" s="50" t="n"/>
      <c r="AF145" s="51">
        <f>IF(A145="","",IFERROR(T145/U145,0))</f>
        <v/>
      </c>
      <c r="AG145" s="28" t="n"/>
      <c r="AH145" s="28" t="n"/>
      <c r="AI145" s="27">
        <f>IF(A145="","",IFERROR(IF(C145&lt;&gt;'Dashboard'!$K$3,"Check room count",IF(D145&gt;C145,"Out-of-order rooms exceed inventory",IF(F145&gt;E145,"Occupied rooms exceed sellable rooms",IF(G145&gt;F145,"Complimentary rooms exceed occupied rooms",IF(J145&gt;F145,"Stayovers exceed occupied rooms",IF(OR(M145&lt;0,N145&lt;0,O145&lt;0,AA145&lt;0),"Negative amount entered",IF(OR(Q145&gt;1,Q145&lt;0),"Check occupancy","OK"))))))),"Check Data"))</f>
        <v/>
      </c>
      <c r="AJ145" s="28" t="n"/>
    </row>
    <row r="146">
      <c r="A146" s="46" t="n"/>
      <c r="B146" s="27">
        <f>IF(A146="","",IFERROR(IF(MOD(A146,7)=0,"Sunday",IF(MOD(A146,7)=1,"Monday",IF(MOD(A146,7)=2,"Tuesday",IF(MOD(A146,7)=3,"Wednesday",IF(MOD(A146,7)=4,"Thursday",IF(MOD(A146,7)=5,"Friday","Saturday")))))),""))</f>
        <v/>
      </c>
      <c r="C146" s="28" t="n"/>
      <c r="D146" s="28" t="n"/>
      <c r="E146" s="27">
        <f>IF(A146="","",IFERROR(C146-D146,0))</f>
        <v/>
      </c>
      <c r="F146" s="28" t="n"/>
      <c r="G146" s="28" t="n"/>
      <c r="H146" s="28" t="n"/>
      <c r="I146" s="28" t="n"/>
      <c r="J146" s="28" t="n"/>
      <c r="K146" s="28" t="n"/>
      <c r="L146" s="28" t="n"/>
      <c r="M146" s="47" t="n"/>
      <c r="N146" s="47" t="n"/>
      <c r="O146" s="47" t="n"/>
      <c r="P146" s="48">
        <f>IF(A146="","",IFERROR(SUM(M146:O146),0))</f>
        <v/>
      </c>
      <c r="Q146" s="49">
        <f>IF(A146="","",IFERROR(F146/E146,0))</f>
        <v/>
      </c>
      <c r="R146" s="48">
        <f>IF(A146="","",IFERROR(M146/F146,0))</f>
        <v/>
      </c>
      <c r="S146" s="48">
        <f>IF(A146="","",IFERROR(M146/E146,0))</f>
        <v/>
      </c>
      <c r="T146" s="28" t="n"/>
      <c r="U146" s="50" t="n"/>
      <c r="V146" s="50" t="n"/>
      <c r="W146" s="50" t="n"/>
      <c r="X146" s="50" t="n"/>
      <c r="Y146" s="50" t="n"/>
      <c r="Z146" s="51">
        <f>IF(A146="","",IFERROR(SUM(U146:Y146),0))</f>
        <v/>
      </c>
      <c r="AA146" s="47" t="n"/>
      <c r="AB146" s="49">
        <f>IF(A146="","",IFERROR(AA146/P146,0))</f>
        <v/>
      </c>
      <c r="AC146" s="28" t="n"/>
      <c r="AD146" s="47" t="n"/>
      <c r="AE146" s="50" t="n"/>
      <c r="AF146" s="51">
        <f>IF(A146="","",IFERROR(T146/U146,0))</f>
        <v/>
      </c>
      <c r="AG146" s="28" t="n"/>
      <c r="AH146" s="28" t="n"/>
      <c r="AI146" s="27">
        <f>IF(A146="","",IFERROR(IF(C146&lt;&gt;'Dashboard'!$K$3,"Check room count",IF(D146&gt;C146,"Out-of-order rooms exceed inventory",IF(F146&gt;E146,"Occupied rooms exceed sellable rooms",IF(G146&gt;F146,"Complimentary rooms exceed occupied rooms",IF(J146&gt;F146,"Stayovers exceed occupied rooms",IF(OR(M146&lt;0,N146&lt;0,O146&lt;0,AA146&lt;0),"Negative amount entered",IF(OR(Q146&gt;1,Q146&lt;0),"Check occupancy","OK"))))))),"Check Data"))</f>
        <v/>
      </c>
      <c r="AJ146" s="28" t="n"/>
    </row>
    <row r="147">
      <c r="A147" s="46" t="n"/>
      <c r="B147" s="27">
        <f>IF(A147="","",IFERROR(IF(MOD(A147,7)=0,"Sunday",IF(MOD(A147,7)=1,"Monday",IF(MOD(A147,7)=2,"Tuesday",IF(MOD(A147,7)=3,"Wednesday",IF(MOD(A147,7)=4,"Thursday",IF(MOD(A147,7)=5,"Friday","Saturday")))))),""))</f>
        <v/>
      </c>
      <c r="C147" s="28" t="n"/>
      <c r="D147" s="28" t="n"/>
      <c r="E147" s="27">
        <f>IF(A147="","",IFERROR(C147-D147,0))</f>
        <v/>
      </c>
      <c r="F147" s="28" t="n"/>
      <c r="G147" s="28" t="n"/>
      <c r="H147" s="28" t="n"/>
      <c r="I147" s="28" t="n"/>
      <c r="J147" s="28" t="n"/>
      <c r="K147" s="28" t="n"/>
      <c r="L147" s="28" t="n"/>
      <c r="M147" s="47" t="n"/>
      <c r="N147" s="47" t="n"/>
      <c r="O147" s="47" t="n"/>
      <c r="P147" s="48">
        <f>IF(A147="","",IFERROR(SUM(M147:O147),0))</f>
        <v/>
      </c>
      <c r="Q147" s="49">
        <f>IF(A147="","",IFERROR(F147/E147,0))</f>
        <v/>
      </c>
      <c r="R147" s="48">
        <f>IF(A147="","",IFERROR(M147/F147,0))</f>
        <v/>
      </c>
      <c r="S147" s="48">
        <f>IF(A147="","",IFERROR(M147/E147,0))</f>
        <v/>
      </c>
      <c r="T147" s="28" t="n"/>
      <c r="U147" s="50" t="n"/>
      <c r="V147" s="50" t="n"/>
      <c r="W147" s="50" t="n"/>
      <c r="X147" s="50" t="n"/>
      <c r="Y147" s="50" t="n"/>
      <c r="Z147" s="51">
        <f>IF(A147="","",IFERROR(SUM(U147:Y147),0))</f>
        <v/>
      </c>
      <c r="AA147" s="47" t="n"/>
      <c r="AB147" s="49">
        <f>IF(A147="","",IFERROR(AA147/P147,0))</f>
        <v/>
      </c>
      <c r="AC147" s="28" t="n"/>
      <c r="AD147" s="47" t="n"/>
      <c r="AE147" s="50" t="n"/>
      <c r="AF147" s="51">
        <f>IF(A147="","",IFERROR(T147/U147,0))</f>
        <v/>
      </c>
      <c r="AG147" s="28" t="n"/>
      <c r="AH147" s="28" t="n"/>
      <c r="AI147" s="27">
        <f>IF(A147="","",IFERROR(IF(C147&lt;&gt;'Dashboard'!$K$3,"Check room count",IF(D147&gt;C147,"Out-of-order rooms exceed inventory",IF(F147&gt;E147,"Occupied rooms exceed sellable rooms",IF(G147&gt;F147,"Complimentary rooms exceed occupied rooms",IF(J147&gt;F147,"Stayovers exceed occupied rooms",IF(OR(M147&lt;0,N147&lt;0,O147&lt;0,AA147&lt;0),"Negative amount entered",IF(OR(Q147&gt;1,Q147&lt;0),"Check occupancy","OK"))))))),"Check Data"))</f>
        <v/>
      </c>
      <c r="AJ147" s="28" t="n"/>
    </row>
    <row r="148">
      <c r="A148" s="46" t="n"/>
      <c r="B148" s="27">
        <f>IF(A148="","",IFERROR(IF(MOD(A148,7)=0,"Sunday",IF(MOD(A148,7)=1,"Monday",IF(MOD(A148,7)=2,"Tuesday",IF(MOD(A148,7)=3,"Wednesday",IF(MOD(A148,7)=4,"Thursday",IF(MOD(A148,7)=5,"Friday","Saturday")))))),""))</f>
        <v/>
      </c>
      <c r="C148" s="28" t="n"/>
      <c r="D148" s="28" t="n"/>
      <c r="E148" s="27">
        <f>IF(A148="","",IFERROR(C148-D148,0))</f>
        <v/>
      </c>
      <c r="F148" s="28" t="n"/>
      <c r="G148" s="28" t="n"/>
      <c r="H148" s="28" t="n"/>
      <c r="I148" s="28" t="n"/>
      <c r="J148" s="28" t="n"/>
      <c r="K148" s="28" t="n"/>
      <c r="L148" s="28" t="n"/>
      <c r="M148" s="47" t="n"/>
      <c r="N148" s="47" t="n"/>
      <c r="O148" s="47" t="n"/>
      <c r="P148" s="48">
        <f>IF(A148="","",IFERROR(SUM(M148:O148),0))</f>
        <v/>
      </c>
      <c r="Q148" s="49">
        <f>IF(A148="","",IFERROR(F148/E148,0))</f>
        <v/>
      </c>
      <c r="R148" s="48">
        <f>IF(A148="","",IFERROR(M148/F148,0))</f>
        <v/>
      </c>
      <c r="S148" s="48">
        <f>IF(A148="","",IFERROR(M148/E148,0))</f>
        <v/>
      </c>
      <c r="T148" s="28" t="n"/>
      <c r="U148" s="50" t="n"/>
      <c r="V148" s="50" t="n"/>
      <c r="W148" s="50" t="n"/>
      <c r="X148" s="50" t="n"/>
      <c r="Y148" s="50" t="n"/>
      <c r="Z148" s="51">
        <f>IF(A148="","",IFERROR(SUM(U148:Y148),0))</f>
        <v/>
      </c>
      <c r="AA148" s="47" t="n"/>
      <c r="AB148" s="49">
        <f>IF(A148="","",IFERROR(AA148/P148,0))</f>
        <v/>
      </c>
      <c r="AC148" s="28" t="n"/>
      <c r="AD148" s="47" t="n"/>
      <c r="AE148" s="50" t="n"/>
      <c r="AF148" s="51">
        <f>IF(A148="","",IFERROR(T148/U148,0))</f>
        <v/>
      </c>
      <c r="AG148" s="28" t="n"/>
      <c r="AH148" s="28" t="n"/>
      <c r="AI148" s="27">
        <f>IF(A148="","",IFERROR(IF(C148&lt;&gt;'Dashboard'!$K$3,"Check room count",IF(D148&gt;C148,"Out-of-order rooms exceed inventory",IF(F148&gt;E148,"Occupied rooms exceed sellable rooms",IF(G148&gt;F148,"Complimentary rooms exceed occupied rooms",IF(J148&gt;F148,"Stayovers exceed occupied rooms",IF(OR(M148&lt;0,N148&lt;0,O148&lt;0,AA148&lt;0),"Negative amount entered",IF(OR(Q148&gt;1,Q148&lt;0),"Check occupancy","OK"))))))),"Check Data"))</f>
        <v/>
      </c>
      <c r="AJ148" s="28" t="n"/>
    </row>
    <row r="149">
      <c r="A149" s="46" t="n"/>
      <c r="B149" s="27">
        <f>IF(A149="","",IFERROR(IF(MOD(A149,7)=0,"Sunday",IF(MOD(A149,7)=1,"Monday",IF(MOD(A149,7)=2,"Tuesday",IF(MOD(A149,7)=3,"Wednesday",IF(MOD(A149,7)=4,"Thursday",IF(MOD(A149,7)=5,"Friday","Saturday")))))),""))</f>
        <v/>
      </c>
      <c r="C149" s="28" t="n"/>
      <c r="D149" s="28" t="n"/>
      <c r="E149" s="27">
        <f>IF(A149="","",IFERROR(C149-D149,0))</f>
        <v/>
      </c>
      <c r="F149" s="28" t="n"/>
      <c r="G149" s="28" t="n"/>
      <c r="H149" s="28" t="n"/>
      <c r="I149" s="28" t="n"/>
      <c r="J149" s="28" t="n"/>
      <c r="K149" s="28" t="n"/>
      <c r="L149" s="28" t="n"/>
      <c r="M149" s="47" t="n"/>
      <c r="N149" s="47" t="n"/>
      <c r="O149" s="47" t="n"/>
      <c r="P149" s="48">
        <f>IF(A149="","",IFERROR(SUM(M149:O149),0))</f>
        <v/>
      </c>
      <c r="Q149" s="49">
        <f>IF(A149="","",IFERROR(F149/E149,0))</f>
        <v/>
      </c>
      <c r="R149" s="48">
        <f>IF(A149="","",IFERROR(M149/F149,0))</f>
        <v/>
      </c>
      <c r="S149" s="48">
        <f>IF(A149="","",IFERROR(M149/E149,0))</f>
        <v/>
      </c>
      <c r="T149" s="28" t="n"/>
      <c r="U149" s="50" t="n"/>
      <c r="V149" s="50" t="n"/>
      <c r="W149" s="50" t="n"/>
      <c r="X149" s="50" t="n"/>
      <c r="Y149" s="50" t="n"/>
      <c r="Z149" s="51">
        <f>IF(A149="","",IFERROR(SUM(U149:Y149),0))</f>
        <v/>
      </c>
      <c r="AA149" s="47" t="n"/>
      <c r="AB149" s="49">
        <f>IF(A149="","",IFERROR(AA149/P149,0))</f>
        <v/>
      </c>
      <c r="AC149" s="28" t="n"/>
      <c r="AD149" s="47" t="n"/>
      <c r="AE149" s="50" t="n"/>
      <c r="AF149" s="51">
        <f>IF(A149="","",IFERROR(T149/U149,0))</f>
        <v/>
      </c>
      <c r="AG149" s="28" t="n"/>
      <c r="AH149" s="28" t="n"/>
      <c r="AI149" s="27">
        <f>IF(A149="","",IFERROR(IF(C149&lt;&gt;'Dashboard'!$K$3,"Check room count",IF(D149&gt;C149,"Out-of-order rooms exceed inventory",IF(F149&gt;E149,"Occupied rooms exceed sellable rooms",IF(G149&gt;F149,"Complimentary rooms exceed occupied rooms",IF(J149&gt;F149,"Stayovers exceed occupied rooms",IF(OR(M149&lt;0,N149&lt;0,O149&lt;0,AA149&lt;0),"Negative amount entered",IF(OR(Q149&gt;1,Q149&lt;0),"Check occupancy","OK"))))))),"Check Data"))</f>
        <v/>
      </c>
      <c r="AJ149" s="28" t="n"/>
    </row>
    <row r="150">
      <c r="A150" s="46" t="n"/>
      <c r="B150" s="27">
        <f>IF(A150="","",IFERROR(IF(MOD(A150,7)=0,"Sunday",IF(MOD(A150,7)=1,"Monday",IF(MOD(A150,7)=2,"Tuesday",IF(MOD(A150,7)=3,"Wednesday",IF(MOD(A150,7)=4,"Thursday",IF(MOD(A150,7)=5,"Friday","Saturday")))))),""))</f>
        <v/>
      </c>
      <c r="C150" s="28" t="n"/>
      <c r="D150" s="28" t="n"/>
      <c r="E150" s="27">
        <f>IF(A150="","",IFERROR(C150-D150,0))</f>
        <v/>
      </c>
      <c r="F150" s="28" t="n"/>
      <c r="G150" s="28" t="n"/>
      <c r="H150" s="28" t="n"/>
      <c r="I150" s="28" t="n"/>
      <c r="J150" s="28" t="n"/>
      <c r="K150" s="28" t="n"/>
      <c r="L150" s="28" t="n"/>
      <c r="M150" s="47" t="n"/>
      <c r="N150" s="47" t="n"/>
      <c r="O150" s="47" t="n"/>
      <c r="P150" s="48">
        <f>IF(A150="","",IFERROR(SUM(M150:O150),0))</f>
        <v/>
      </c>
      <c r="Q150" s="49">
        <f>IF(A150="","",IFERROR(F150/E150,0))</f>
        <v/>
      </c>
      <c r="R150" s="48">
        <f>IF(A150="","",IFERROR(M150/F150,0))</f>
        <v/>
      </c>
      <c r="S150" s="48">
        <f>IF(A150="","",IFERROR(M150/E150,0))</f>
        <v/>
      </c>
      <c r="T150" s="28" t="n"/>
      <c r="U150" s="50" t="n"/>
      <c r="V150" s="50" t="n"/>
      <c r="W150" s="50" t="n"/>
      <c r="X150" s="50" t="n"/>
      <c r="Y150" s="50" t="n"/>
      <c r="Z150" s="51">
        <f>IF(A150="","",IFERROR(SUM(U150:Y150),0))</f>
        <v/>
      </c>
      <c r="AA150" s="47" t="n"/>
      <c r="AB150" s="49">
        <f>IF(A150="","",IFERROR(AA150/P150,0))</f>
        <v/>
      </c>
      <c r="AC150" s="28" t="n"/>
      <c r="AD150" s="47" t="n"/>
      <c r="AE150" s="50" t="n"/>
      <c r="AF150" s="51">
        <f>IF(A150="","",IFERROR(T150/U150,0))</f>
        <v/>
      </c>
      <c r="AG150" s="28" t="n"/>
      <c r="AH150" s="28" t="n"/>
      <c r="AI150" s="27">
        <f>IF(A150="","",IFERROR(IF(C150&lt;&gt;'Dashboard'!$K$3,"Check room count",IF(D150&gt;C150,"Out-of-order rooms exceed inventory",IF(F150&gt;E150,"Occupied rooms exceed sellable rooms",IF(G150&gt;F150,"Complimentary rooms exceed occupied rooms",IF(J150&gt;F150,"Stayovers exceed occupied rooms",IF(OR(M150&lt;0,N150&lt;0,O150&lt;0,AA150&lt;0),"Negative amount entered",IF(OR(Q150&gt;1,Q150&lt;0),"Check occupancy","OK"))))))),"Check Data"))</f>
        <v/>
      </c>
      <c r="AJ150" s="28" t="n"/>
    </row>
    <row r="151">
      <c r="A151" s="46" t="n"/>
      <c r="B151" s="27">
        <f>IF(A151="","",IFERROR(IF(MOD(A151,7)=0,"Sunday",IF(MOD(A151,7)=1,"Monday",IF(MOD(A151,7)=2,"Tuesday",IF(MOD(A151,7)=3,"Wednesday",IF(MOD(A151,7)=4,"Thursday",IF(MOD(A151,7)=5,"Friday","Saturday")))))),""))</f>
        <v/>
      </c>
      <c r="C151" s="28" t="n"/>
      <c r="D151" s="28" t="n"/>
      <c r="E151" s="27">
        <f>IF(A151="","",IFERROR(C151-D151,0))</f>
        <v/>
      </c>
      <c r="F151" s="28" t="n"/>
      <c r="G151" s="28" t="n"/>
      <c r="H151" s="28" t="n"/>
      <c r="I151" s="28" t="n"/>
      <c r="J151" s="28" t="n"/>
      <c r="K151" s="28" t="n"/>
      <c r="L151" s="28" t="n"/>
      <c r="M151" s="47" t="n"/>
      <c r="N151" s="47" t="n"/>
      <c r="O151" s="47" t="n"/>
      <c r="P151" s="48">
        <f>IF(A151="","",IFERROR(SUM(M151:O151),0))</f>
        <v/>
      </c>
      <c r="Q151" s="49">
        <f>IF(A151="","",IFERROR(F151/E151,0))</f>
        <v/>
      </c>
      <c r="R151" s="48">
        <f>IF(A151="","",IFERROR(M151/F151,0))</f>
        <v/>
      </c>
      <c r="S151" s="48">
        <f>IF(A151="","",IFERROR(M151/E151,0))</f>
        <v/>
      </c>
      <c r="T151" s="28" t="n"/>
      <c r="U151" s="50" t="n"/>
      <c r="V151" s="50" t="n"/>
      <c r="W151" s="50" t="n"/>
      <c r="X151" s="50" t="n"/>
      <c r="Y151" s="50" t="n"/>
      <c r="Z151" s="51">
        <f>IF(A151="","",IFERROR(SUM(U151:Y151),0))</f>
        <v/>
      </c>
      <c r="AA151" s="47" t="n"/>
      <c r="AB151" s="49">
        <f>IF(A151="","",IFERROR(AA151/P151,0))</f>
        <v/>
      </c>
      <c r="AC151" s="28" t="n"/>
      <c r="AD151" s="47" t="n"/>
      <c r="AE151" s="50" t="n"/>
      <c r="AF151" s="51">
        <f>IF(A151="","",IFERROR(T151/U151,0))</f>
        <v/>
      </c>
      <c r="AG151" s="28" t="n"/>
      <c r="AH151" s="28" t="n"/>
      <c r="AI151" s="27">
        <f>IF(A151="","",IFERROR(IF(C151&lt;&gt;'Dashboard'!$K$3,"Check room count",IF(D151&gt;C151,"Out-of-order rooms exceed inventory",IF(F151&gt;E151,"Occupied rooms exceed sellable rooms",IF(G151&gt;F151,"Complimentary rooms exceed occupied rooms",IF(J151&gt;F151,"Stayovers exceed occupied rooms",IF(OR(M151&lt;0,N151&lt;0,O151&lt;0,AA151&lt;0),"Negative amount entered",IF(OR(Q151&gt;1,Q151&lt;0),"Check occupancy","OK"))))))),"Check Data"))</f>
        <v/>
      </c>
      <c r="AJ151" s="28" t="n"/>
    </row>
    <row r="152">
      <c r="A152" s="46" t="n"/>
      <c r="B152" s="27">
        <f>IF(A152="","",IFERROR(IF(MOD(A152,7)=0,"Sunday",IF(MOD(A152,7)=1,"Monday",IF(MOD(A152,7)=2,"Tuesday",IF(MOD(A152,7)=3,"Wednesday",IF(MOD(A152,7)=4,"Thursday",IF(MOD(A152,7)=5,"Friday","Saturday")))))),""))</f>
        <v/>
      </c>
      <c r="C152" s="28" t="n"/>
      <c r="D152" s="28" t="n"/>
      <c r="E152" s="27">
        <f>IF(A152="","",IFERROR(C152-D152,0))</f>
        <v/>
      </c>
      <c r="F152" s="28" t="n"/>
      <c r="G152" s="28" t="n"/>
      <c r="H152" s="28" t="n"/>
      <c r="I152" s="28" t="n"/>
      <c r="J152" s="28" t="n"/>
      <c r="K152" s="28" t="n"/>
      <c r="L152" s="28" t="n"/>
      <c r="M152" s="47" t="n"/>
      <c r="N152" s="47" t="n"/>
      <c r="O152" s="47" t="n"/>
      <c r="P152" s="48">
        <f>IF(A152="","",IFERROR(SUM(M152:O152),0))</f>
        <v/>
      </c>
      <c r="Q152" s="49">
        <f>IF(A152="","",IFERROR(F152/E152,0))</f>
        <v/>
      </c>
      <c r="R152" s="48">
        <f>IF(A152="","",IFERROR(M152/F152,0))</f>
        <v/>
      </c>
      <c r="S152" s="48">
        <f>IF(A152="","",IFERROR(M152/E152,0))</f>
        <v/>
      </c>
      <c r="T152" s="28" t="n"/>
      <c r="U152" s="50" t="n"/>
      <c r="V152" s="50" t="n"/>
      <c r="W152" s="50" t="n"/>
      <c r="X152" s="50" t="n"/>
      <c r="Y152" s="50" t="n"/>
      <c r="Z152" s="51">
        <f>IF(A152="","",IFERROR(SUM(U152:Y152),0))</f>
        <v/>
      </c>
      <c r="AA152" s="47" t="n"/>
      <c r="AB152" s="49">
        <f>IF(A152="","",IFERROR(AA152/P152,0))</f>
        <v/>
      </c>
      <c r="AC152" s="28" t="n"/>
      <c r="AD152" s="47" t="n"/>
      <c r="AE152" s="50" t="n"/>
      <c r="AF152" s="51">
        <f>IF(A152="","",IFERROR(T152/U152,0))</f>
        <v/>
      </c>
      <c r="AG152" s="28" t="n"/>
      <c r="AH152" s="28" t="n"/>
      <c r="AI152" s="27">
        <f>IF(A152="","",IFERROR(IF(C152&lt;&gt;'Dashboard'!$K$3,"Check room count",IF(D152&gt;C152,"Out-of-order rooms exceed inventory",IF(F152&gt;E152,"Occupied rooms exceed sellable rooms",IF(G152&gt;F152,"Complimentary rooms exceed occupied rooms",IF(J152&gt;F152,"Stayovers exceed occupied rooms",IF(OR(M152&lt;0,N152&lt;0,O152&lt;0,AA152&lt;0),"Negative amount entered",IF(OR(Q152&gt;1,Q152&lt;0),"Check occupancy","OK"))))))),"Check Data"))</f>
        <v/>
      </c>
      <c r="AJ152" s="28" t="n"/>
    </row>
    <row r="153">
      <c r="A153" s="46" t="n"/>
      <c r="B153" s="27">
        <f>IF(A153="","",IFERROR(IF(MOD(A153,7)=0,"Sunday",IF(MOD(A153,7)=1,"Monday",IF(MOD(A153,7)=2,"Tuesday",IF(MOD(A153,7)=3,"Wednesday",IF(MOD(A153,7)=4,"Thursday",IF(MOD(A153,7)=5,"Friday","Saturday")))))),""))</f>
        <v/>
      </c>
      <c r="C153" s="28" t="n"/>
      <c r="D153" s="28" t="n"/>
      <c r="E153" s="27">
        <f>IF(A153="","",IFERROR(C153-D153,0))</f>
        <v/>
      </c>
      <c r="F153" s="28" t="n"/>
      <c r="G153" s="28" t="n"/>
      <c r="H153" s="28" t="n"/>
      <c r="I153" s="28" t="n"/>
      <c r="J153" s="28" t="n"/>
      <c r="K153" s="28" t="n"/>
      <c r="L153" s="28" t="n"/>
      <c r="M153" s="47" t="n"/>
      <c r="N153" s="47" t="n"/>
      <c r="O153" s="47" t="n"/>
      <c r="P153" s="48">
        <f>IF(A153="","",IFERROR(SUM(M153:O153),0))</f>
        <v/>
      </c>
      <c r="Q153" s="49">
        <f>IF(A153="","",IFERROR(F153/E153,0))</f>
        <v/>
      </c>
      <c r="R153" s="48">
        <f>IF(A153="","",IFERROR(M153/F153,0))</f>
        <v/>
      </c>
      <c r="S153" s="48">
        <f>IF(A153="","",IFERROR(M153/E153,0))</f>
        <v/>
      </c>
      <c r="T153" s="28" t="n"/>
      <c r="U153" s="50" t="n"/>
      <c r="V153" s="50" t="n"/>
      <c r="W153" s="50" t="n"/>
      <c r="X153" s="50" t="n"/>
      <c r="Y153" s="50" t="n"/>
      <c r="Z153" s="51">
        <f>IF(A153="","",IFERROR(SUM(U153:Y153),0))</f>
        <v/>
      </c>
      <c r="AA153" s="47" t="n"/>
      <c r="AB153" s="49">
        <f>IF(A153="","",IFERROR(AA153/P153,0))</f>
        <v/>
      </c>
      <c r="AC153" s="28" t="n"/>
      <c r="AD153" s="47" t="n"/>
      <c r="AE153" s="50" t="n"/>
      <c r="AF153" s="51">
        <f>IF(A153="","",IFERROR(T153/U153,0))</f>
        <v/>
      </c>
      <c r="AG153" s="28" t="n"/>
      <c r="AH153" s="28" t="n"/>
      <c r="AI153" s="27">
        <f>IF(A153="","",IFERROR(IF(C153&lt;&gt;'Dashboard'!$K$3,"Check room count",IF(D153&gt;C153,"Out-of-order rooms exceed inventory",IF(F153&gt;E153,"Occupied rooms exceed sellable rooms",IF(G153&gt;F153,"Complimentary rooms exceed occupied rooms",IF(J153&gt;F153,"Stayovers exceed occupied rooms",IF(OR(M153&lt;0,N153&lt;0,O153&lt;0,AA153&lt;0),"Negative amount entered",IF(OR(Q153&gt;1,Q153&lt;0),"Check occupancy","OK"))))))),"Check Data"))</f>
        <v/>
      </c>
      <c r="AJ153" s="28" t="n"/>
    </row>
    <row r="154">
      <c r="A154" s="46" t="n"/>
      <c r="B154" s="27">
        <f>IF(A154="","",IFERROR(IF(MOD(A154,7)=0,"Sunday",IF(MOD(A154,7)=1,"Monday",IF(MOD(A154,7)=2,"Tuesday",IF(MOD(A154,7)=3,"Wednesday",IF(MOD(A154,7)=4,"Thursday",IF(MOD(A154,7)=5,"Friday","Saturday")))))),""))</f>
        <v/>
      </c>
      <c r="C154" s="28" t="n"/>
      <c r="D154" s="28" t="n"/>
      <c r="E154" s="27">
        <f>IF(A154="","",IFERROR(C154-D154,0))</f>
        <v/>
      </c>
      <c r="F154" s="28" t="n"/>
      <c r="G154" s="28" t="n"/>
      <c r="H154" s="28" t="n"/>
      <c r="I154" s="28" t="n"/>
      <c r="J154" s="28" t="n"/>
      <c r="K154" s="28" t="n"/>
      <c r="L154" s="28" t="n"/>
      <c r="M154" s="47" t="n"/>
      <c r="N154" s="47" t="n"/>
      <c r="O154" s="47" t="n"/>
      <c r="P154" s="48">
        <f>IF(A154="","",IFERROR(SUM(M154:O154),0))</f>
        <v/>
      </c>
      <c r="Q154" s="49">
        <f>IF(A154="","",IFERROR(F154/E154,0))</f>
        <v/>
      </c>
      <c r="R154" s="48">
        <f>IF(A154="","",IFERROR(M154/F154,0))</f>
        <v/>
      </c>
      <c r="S154" s="48">
        <f>IF(A154="","",IFERROR(M154/E154,0))</f>
        <v/>
      </c>
      <c r="T154" s="28" t="n"/>
      <c r="U154" s="50" t="n"/>
      <c r="V154" s="50" t="n"/>
      <c r="W154" s="50" t="n"/>
      <c r="X154" s="50" t="n"/>
      <c r="Y154" s="50" t="n"/>
      <c r="Z154" s="51">
        <f>IF(A154="","",IFERROR(SUM(U154:Y154),0))</f>
        <v/>
      </c>
      <c r="AA154" s="47" t="n"/>
      <c r="AB154" s="49">
        <f>IF(A154="","",IFERROR(AA154/P154,0))</f>
        <v/>
      </c>
      <c r="AC154" s="28" t="n"/>
      <c r="AD154" s="47" t="n"/>
      <c r="AE154" s="50" t="n"/>
      <c r="AF154" s="51">
        <f>IF(A154="","",IFERROR(T154/U154,0))</f>
        <v/>
      </c>
      <c r="AG154" s="28" t="n"/>
      <c r="AH154" s="28" t="n"/>
      <c r="AI154" s="27">
        <f>IF(A154="","",IFERROR(IF(C154&lt;&gt;'Dashboard'!$K$3,"Check room count",IF(D154&gt;C154,"Out-of-order rooms exceed inventory",IF(F154&gt;E154,"Occupied rooms exceed sellable rooms",IF(G154&gt;F154,"Complimentary rooms exceed occupied rooms",IF(J154&gt;F154,"Stayovers exceed occupied rooms",IF(OR(M154&lt;0,N154&lt;0,O154&lt;0,AA154&lt;0),"Negative amount entered",IF(OR(Q154&gt;1,Q154&lt;0),"Check occupancy","OK"))))))),"Check Data"))</f>
        <v/>
      </c>
      <c r="AJ154" s="28" t="n"/>
    </row>
    <row r="155">
      <c r="A155" s="46" t="n"/>
      <c r="B155" s="27">
        <f>IF(A155="","",IFERROR(IF(MOD(A155,7)=0,"Sunday",IF(MOD(A155,7)=1,"Monday",IF(MOD(A155,7)=2,"Tuesday",IF(MOD(A155,7)=3,"Wednesday",IF(MOD(A155,7)=4,"Thursday",IF(MOD(A155,7)=5,"Friday","Saturday")))))),""))</f>
        <v/>
      </c>
      <c r="C155" s="28" t="n"/>
      <c r="D155" s="28" t="n"/>
      <c r="E155" s="27">
        <f>IF(A155="","",IFERROR(C155-D155,0))</f>
        <v/>
      </c>
      <c r="F155" s="28" t="n"/>
      <c r="G155" s="28" t="n"/>
      <c r="H155" s="28" t="n"/>
      <c r="I155" s="28" t="n"/>
      <c r="J155" s="28" t="n"/>
      <c r="K155" s="28" t="n"/>
      <c r="L155" s="28" t="n"/>
      <c r="M155" s="47" t="n"/>
      <c r="N155" s="47" t="n"/>
      <c r="O155" s="47" t="n"/>
      <c r="P155" s="48">
        <f>IF(A155="","",IFERROR(SUM(M155:O155),0))</f>
        <v/>
      </c>
      <c r="Q155" s="49">
        <f>IF(A155="","",IFERROR(F155/E155,0))</f>
        <v/>
      </c>
      <c r="R155" s="48">
        <f>IF(A155="","",IFERROR(M155/F155,0))</f>
        <v/>
      </c>
      <c r="S155" s="48">
        <f>IF(A155="","",IFERROR(M155/E155,0))</f>
        <v/>
      </c>
      <c r="T155" s="28" t="n"/>
      <c r="U155" s="50" t="n"/>
      <c r="V155" s="50" t="n"/>
      <c r="W155" s="50" t="n"/>
      <c r="X155" s="50" t="n"/>
      <c r="Y155" s="50" t="n"/>
      <c r="Z155" s="51">
        <f>IF(A155="","",IFERROR(SUM(U155:Y155),0))</f>
        <v/>
      </c>
      <c r="AA155" s="47" t="n"/>
      <c r="AB155" s="49">
        <f>IF(A155="","",IFERROR(AA155/P155,0))</f>
        <v/>
      </c>
      <c r="AC155" s="28" t="n"/>
      <c r="AD155" s="47" t="n"/>
      <c r="AE155" s="50" t="n"/>
      <c r="AF155" s="51">
        <f>IF(A155="","",IFERROR(T155/U155,0))</f>
        <v/>
      </c>
      <c r="AG155" s="28" t="n"/>
      <c r="AH155" s="28" t="n"/>
      <c r="AI155" s="27">
        <f>IF(A155="","",IFERROR(IF(C155&lt;&gt;'Dashboard'!$K$3,"Check room count",IF(D155&gt;C155,"Out-of-order rooms exceed inventory",IF(F155&gt;E155,"Occupied rooms exceed sellable rooms",IF(G155&gt;F155,"Complimentary rooms exceed occupied rooms",IF(J155&gt;F155,"Stayovers exceed occupied rooms",IF(OR(M155&lt;0,N155&lt;0,O155&lt;0,AA155&lt;0),"Negative amount entered",IF(OR(Q155&gt;1,Q155&lt;0),"Check occupancy","OK"))))))),"Check Data"))</f>
        <v/>
      </c>
      <c r="AJ155" s="28" t="n"/>
    </row>
    <row r="156">
      <c r="A156" s="46" t="n"/>
      <c r="B156" s="27">
        <f>IF(A156="","",IFERROR(IF(MOD(A156,7)=0,"Sunday",IF(MOD(A156,7)=1,"Monday",IF(MOD(A156,7)=2,"Tuesday",IF(MOD(A156,7)=3,"Wednesday",IF(MOD(A156,7)=4,"Thursday",IF(MOD(A156,7)=5,"Friday","Saturday")))))),""))</f>
        <v/>
      </c>
      <c r="C156" s="28" t="n"/>
      <c r="D156" s="28" t="n"/>
      <c r="E156" s="27">
        <f>IF(A156="","",IFERROR(C156-D156,0))</f>
        <v/>
      </c>
      <c r="F156" s="28" t="n"/>
      <c r="G156" s="28" t="n"/>
      <c r="H156" s="28" t="n"/>
      <c r="I156" s="28" t="n"/>
      <c r="J156" s="28" t="n"/>
      <c r="K156" s="28" t="n"/>
      <c r="L156" s="28" t="n"/>
      <c r="M156" s="47" t="n"/>
      <c r="N156" s="47" t="n"/>
      <c r="O156" s="47" t="n"/>
      <c r="P156" s="48">
        <f>IF(A156="","",IFERROR(SUM(M156:O156),0))</f>
        <v/>
      </c>
      <c r="Q156" s="49">
        <f>IF(A156="","",IFERROR(F156/E156,0))</f>
        <v/>
      </c>
      <c r="R156" s="48">
        <f>IF(A156="","",IFERROR(M156/F156,0))</f>
        <v/>
      </c>
      <c r="S156" s="48">
        <f>IF(A156="","",IFERROR(M156/E156,0))</f>
        <v/>
      </c>
      <c r="T156" s="28" t="n"/>
      <c r="U156" s="50" t="n"/>
      <c r="V156" s="50" t="n"/>
      <c r="W156" s="50" t="n"/>
      <c r="X156" s="50" t="n"/>
      <c r="Y156" s="50" t="n"/>
      <c r="Z156" s="51">
        <f>IF(A156="","",IFERROR(SUM(U156:Y156),0))</f>
        <v/>
      </c>
      <c r="AA156" s="47" t="n"/>
      <c r="AB156" s="49">
        <f>IF(A156="","",IFERROR(AA156/P156,0))</f>
        <v/>
      </c>
      <c r="AC156" s="28" t="n"/>
      <c r="AD156" s="47" t="n"/>
      <c r="AE156" s="50" t="n"/>
      <c r="AF156" s="51">
        <f>IF(A156="","",IFERROR(T156/U156,0))</f>
        <v/>
      </c>
      <c r="AG156" s="28" t="n"/>
      <c r="AH156" s="28" t="n"/>
      <c r="AI156" s="27">
        <f>IF(A156="","",IFERROR(IF(C156&lt;&gt;'Dashboard'!$K$3,"Check room count",IF(D156&gt;C156,"Out-of-order rooms exceed inventory",IF(F156&gt;E156,"Occupied rooms exceed sellable rooms",IF(G156&gt;F156,"Complimentary rooms exceed occupied rooms",IF(J156&gt;F156,"Stayovers exceed occupied rooms",IF(OR(M156&lt;0,N156&lt;0,O156&lt;0,AA156&lt;0),"Negative amount entered",IF(OR(Q156&gt;1,Q156&lt;0),"Check occupancy","OK"))))))),"Check Data"))</f>
        <v/>
      </c>
      <c r="AJ156" s="28" t="n"/>
    </row>
    <row r="157">
      <c r="A157" s="46" t="n"/>
      <c r="B157" s="27">
        <f>IF(A157="","",IFERROR(IF(MOD(A157,7)=0,"Sunday",IF(MOD(A157,7)=1,"Monday",IF(MOD(A157,7)=2,"Tuesday",IF(MOD(A157,7)=3,"Wednesday",IF(MOD(A157,7)=4,"Thursday",IF(MOD(A157,7)=5,"Friday","Saturday")))))),""))</f>
        <v/>
      </c>
      <c r="C157" s="28" t="n"/>
      <c r="D157" s="28" t="n"/>
      <c r="E157" s="27">
        <f>IF(A157="","",IFERROR(C157-D157,0))</f>
        <v/>
      </c>
      <c r="F157" s="28" t="n"/>
      <c r="G157" s="28" t="n"/>
      <c r="H157" s="28" t="n"/>
      <c r="I157" s="28" t="n"/>
      <c r="J157" s="28" t="n"/>
      <c r="K157" s="28" t="n"/>
      <c r="L157" s="28" t="n"/>
      <c r="M157" s="47" t="n"/>
      <c r="N157" s="47" t="n"/>
      <c r="O157" s="47" t="n"/>
      <c r="P157" s="48">
        <f>IF(A157="","",IFERROR(SUM(M157:O157),0))</f>
        <v/>
      </c>
      <c r="Q157" s="49">
        <f>IF(A157="","",IFERROR(F157/E157,0))</f>
        <v/>
      </c>
      <c r="R157" s="48">
        <f>IF(A157="","",IFERROR(M157/F157,0))</f>
        <v/>
      </c>
      <c r="S157" s="48">
        <f>IF(A157="","",IFERROR(M157/E157,0))</f>
        <v/>
      </c>
      <c r="T157" s="28" t="n"/>
      <c r="U157" s="50" t="n"/>
      <c r="V157" s="50" t="n"/>
      <c r="W157" s="50" t="n"/>
      <c r="X157" s="50" t="n"/>
      <c r="Y157" s="50" t="n"/>
      <c r="Z157" s="51">
        <f>IF(A157="","",IFERROR(SUM(U157:Y157),0))</f>
        <v/>
      </c>
      <c r="AA157" s="47" t="n"/>
      <c r="AB157" s="49">
        <f>IF(A157="","",IFERROR(AA157/P157,0))</f>
        <v/>
      </c>
      <c r="AC157" s="28" t="n"/>
      <c r="AD157" s="47" t="n"/>
      <c r="AE157" s="50" t="n"/>
      <c r="AF157" s="51">
        <f>IF(A157="","",IFERROR(T157/U157,0))</f>
        <v/>
      </c>
      <c r="AG157" s="28" t="n"/>
      <c r="AH157" s="28" t="n"/>
      <c r="AI157" s="27">
        <f>IF(A157="","",IFERROR(IF(C157&lt;&gt;'Dashboard'!$K$3,"Check room count",IF(D157&gt;C157,"Out-of-order rooms exceed inventory",IF(F157&gt;E157,"Occupied rooms exceed sellable rooms",IF(G157&gt;F157,"Complimentary rooms exceed occupied rooms",IF(J157&gt;F157,"Stayovers exceed occupied rooms",IF(OR(M157&lt;0,N157&lt;0,O157&lt;0,AA157&lt;0),"Negative amount entered",IF(OR(Q157&gt;1,Q157&lt;0),"Check occupancy","OK"))))))),"Check Data"))</f>
        <v/>
      </c>
      <c r="AJ157" s="28" t="n"/>
    </row>
    <row r="158">
      <c r="A158" s="46" t="n"/>
      <c r="B158" s="27">
        <f>IF(A158="","",IFERROR(IF(MOD(A158,7)=0,"Sunday",IF(MOD(A158,7)=1,"Monday",IF(MOD(A158,7)=2,"Tuesday",IF(MOD(A158,7)=3,"Wednesday",IF(MOD(A158,7)=4,"Thursday",IF(MOD(A158,7)=5,"Friday","Saturday")))))),""))</f>
        <v/>
      </c>
      <c r="C158" s="28" t="n"/>
      <c r="D158" s="28" t="n"/>
      <c r="E158" s="27">
        <f>IF(A158="","",IFERROR(C158-D158,0))</f>
        <v/>
      </c>
      <c r="F158" s="28" t="n"/>
      <c r="G158" s="28" t="n"/>
      <c r="H158" s="28" t="n"/>
      <c r="I158" s="28" t="n"/>
      <c r="J158" s="28" t="n"/>
      <c r="K158" s="28" t="n"/>
      <c r="L158" s="28" t="n"/>
      <c r="M158" s="47" t="n"/>
      <c r="N158" s="47" t="n"/>
      <c r="O158" s="47" t="n"/>
      <c r="P158" s="48">
        <f>IF(A158="","",IFERROR(SUM(M158:O158),0))</f>
        <v/>
      </c>
      <c r="Q158" s="49">
        <f>IF(A158="","",IFERROR(F158/E158,0))</f>
        <v/>
      </c>
      <c r="R158" s="48">
        <f>IF(A158="","",IFERROR(M158/F158,0))</f>
        <v/>
      </c>
      <c r="S158" s="48">
        <f>IF(A158="","",IFERROR(M158/E158,0))</f>
        <v/>
      </c>
      <c r="T158" s="28" t="n"/>
      <c r="U158" s="50" t="n"/>
      <c r="V158" s="50" t="n"/>
      <c r="W158" s="50" t="n"/>
      <c r="X158" s="50" t="n"/>
      <c r="Y158" s="50" t="n"/>
      <c r="Z158" s="51">
        <f>IF(A158="","",IFERROR(SUM(U158:Y158),0))</f>
        <v/>
      </c>
      <c r="AA158" s="47" t="n"/>
      <c r="AB158" s="49">
        <f>IF(A158="","",IFERROR(AA158/P158,0))</f>
        <v/>
      </c>
      <c r="AC158" s="28" t="n"/>
      <c r="AD158" s="47" t="n"/>
      <c r="AE158" s="50" t="n"/>
      <c r="AF158" s="51">
        <f>IF(A158="","",IFERROR(T158/U158,0))</f>
        <v/>
      </c>
      <c r="AG158" s="28" t="n"/>
      <c r="AH158" s="28" t="n"/>
      <c r="AI158" s="27">
        <f>IF(A158="","",IFERROR(IF(C158&lt;&gt;'Dashboard'!$K$3,"Check room count",IF(D158&gt;C158,"Out-of-order rooms exceed inventory",IF(F158&gt;E158,"Occupied rooms exceed sellable rooms",IF(G158&gt;F158,"Complimentary rooms exceed occupied rooms",IF(J158&gt;F158,"Stayovers exceed occupied rooms",IF(OR(M158&lt;0,N158&lt;0,O158&lt;0,AA158&lt;0),"Negative amount entered",IF(OR(Q158&gt;1,Q158&lt;0),"Check occupancy","OK"))))))),"Check Data"))</f>
        <v/>
      </c>
      <c r="AJ158" s="28" t="n"/>
    </row>
    <row r="159">
      <c r="A159" s="46" t="n"/>
      <c r="B159" s="27">
        <f>IF(A159="","",IFERROR(IF(MOD(A159,7)=0,"Sunday",IF(MOD(A159,7)=1,"Monday",IF(MOD(A159,7)=2,"Tuesday",IF(MOD(A159,7)=3,"Wednesday",IF(MOD(A159,7)=4,"Thursday",IF(MOD(A159,7)=5,"Friday","Saturday")))))),""))</f>
        <v/>
      </c>
      <c r="C159" s="28" t="n"/>
      <c r="D159" s="28" t="n"/>
      <c r="E159" s="27">
        <f>IF(A159="","",IFERROR(C159-D159,0))</f>
        <v/>
      </c>
      <c r="F159" s="28" t="n"/>
      <c r="G159" s="28" t="n"/>
      <c r="H159" s="28" t="n"/>
      <c r="I159" s="28" t="n"/>
      <c r="J159" s="28" t="n"/>
      <c r="K159" s="28" t="n"/>
      <c r="L159" s="28" t="n"/>
      <c r="M159" s="47" t="n"/>
      <c r="N159" s="47" t="n"/>
      <c r="O159" s="47" t="n"/>
      <c r="P159" s="48">
        <f>IF(A159="","",IFERROR(SUM(M159:O159),0))</f>
        <v/>
      </c>
      <c r="Q159" s="49">
        <f>IF(A159="","",IFERROR(F159/E159,0))</f>
        <v/>
      </c>
      <c r="R159" s="48">
        <f>IF(A159="","",IFERROR(M159/F159,0))</f>
        <v/>
      </c>
      <c r="S159" s="48">
        <f>IF(A159="","",IFERROR(M159/E159,0))</f>
        <v/>
      </c>
      <c r="T159" s="28" t="n"/>
      <c r="U159" s="50" t="n"/>
      <c r="V159" s="50" t="n"/>
      <c r="W159" s="50" t="n"/>
      <c r="X159" s="50" t="n"/>
      <c r="Y159" s="50" t="n"/>
      <c r="Z159" s="51">
        <f>IF(A159="","",IFERROR(SUM(U159:Y159),0))</f>
        <v/>
      </c>
      <c r="AA159" s="47" t="n"/>
      <c r="AB159" s="49">
        <f>IF(A159="","",IFERROR(AA159/P159,0))</f>
        <v/>
      </c>
      <c r="AC159" s="28" t="n"/>
      <c r="AD159" s="47" t="n"/>
      <c r="AE159" s="50" t="n"/>
      <c r="AF159" s="51">
        <f>IF(A159="","",IFERROR(T159/U159,0))</f>
        <v/>
      </c>
      <c r="AG159" s="28" t="n"/>
      <c r="AH159" s="28" t="n"/>
      <c r="AI159" s="27">
        <f>IF(A159="","",IFERROR(IF(C159&lt;&gt;'Dashboard'!$K$3,"Check room count",IF(D159&gt;C159,"Out-of-order rooms exceed inventory",IF(F159&gt;E159,"Occupied rooms exceed sellable rooms",IF(G159&gt;F159,"Complimentary rooms exceed occupied rooms",IF(J159&gt;F159,"Stayovers exceed occupied rooms",IF(OR(M159&lt;0,N159&lt;0,O159&lt;0,AA159&lt;0),"Negative amount entered",IF(OR(Q159&gt;1,Q159&lt;0),"Check occupancy","OK"))))))),"Check Data"))</f>
        <v/>
      </c>
      <c r="AJ159" s="28" t="n"/>
    </row>
    <row r="160">
      <c r="A160" s="46" t="n"/>
      <c r="B160" s="27">
        <f>IF(A160="","",IFERROR(IF(MOD(A160,7)=0,"Sunday",IF(MOD(A160,7)=1,"Monday",IF(MOD(A160,7)=2,"Tuesday",IF(MOD(A160,7)=3,"Wednesday",IF(MOD(A160,7)=4,"Thursday",IF(MOD(A160,7)=5,"Friday","Saturday")))))),""))</f>
        <v/>
      </c>
      <c r="C160" s="28" t="n"/>
      <c r="D160" s="28" t="n"/>
      <c r="E160" s="27">
        <f>IF(A160="","",IFERROR(C160-D160,0))</f>
        <v/>
      </c>
      <c r="F160" s="28" t="n"/>
      <c r="G160" s="28" t="n"/>
      <c r="H160" s="28" t="n"/>
      <c r="I160" s="28" t="n"/>
      <c r="J160" s="28" t="n"/>
      <c r="K160" s="28" t="n"/>
      <c r="L160" s="28" t="n"/>
      <c r="M160" s="47" t="n"/>
      <c r="N160" s="47" t="n"/>
      <c r="O160" s="47" t="n"/>
      <c r="P160" s="48">
        <f>IF(A160="","",IFERROR(SUM(M160:O160),0))</f>
        <v/>
      </c>
      <c r="Q160" s="49">
        <f>IF(A160="","",IFERROR(F160/E160,0))</f>
        <v/>
      </c>
      <c r="R160" s="48">
        <f>IF(A160="","",IFERROR(M160/F160,0))</f>
        <v/>
      </c>
      <c r="S160" s="48">
        <f>IF(A160="","",IFERROR(M160/E160,0))</f>
        <v/>
      </c>
      <c r="T160" s="28" t="n"/>
      <c r="U160" s="50" t="n"/>
      <c r="V160" s="50" t="n"/>
      <c r="W160" s="50" t="n"/>
      <c r="X160" s="50" t="n"/>
      <c r="Y160" s="50" t="n"/>
      <c r="Z160" s="51">
        <f>IF(A160="","",IFERROR(SUM(U160:Y160),0))</f>
        <v/>
      </c>
      <c r="AA160" s="47" t="n"/>
      <c r="AB160" s="49">
        <f>IF(A160="","",IFERROR(AA160/P160,0))</f>
        <v/>
      </c>
      <c r="AC160" s="28" t="n"/>
      <c r="AD160" s="47" t="n"/>
      <c r="AE160" s="50" t="n"/>
      <c r="AF160" s="51">
        <f>IF(A160="","",IFERROR(T160/U160,0))</f>
        <v/>
      </c>
      <c r="AG160" s="28" t="n"/>
      <c r="AH160" s="28" t="n"/>
      <c r="AI160" s="27">
        <f>IF(A160="","",IFERROR(IF(C160&lt;&gt;'Dashboard'!$K$3,"Check room count",IF(D160&gt;C160,"Out-of-order rooms exceed inventory",IF(F160&gt;E160,"Occupied rooms exceed sellable rooms",IF(G160&gt;F160,"Complimentary rooms exceed occupied rooms",IF(J160&gt;F160,"Stayovers exceed occupied rooms",IF(OR(M160&lt;0,N160&lt;0,O160&lt;0,AA160&lt;0),"Negative amount entered",IF(OR(Q160&gt;1,Q160&lt;0),"Check occupancy","OK"))))))),"Check Data"))</f>
        <v/>
      </c>
      <c r="AJ160" s="28" t="n"/>
    </row>
    <row r="161">
      <c r="A161" s="46" t="n"/>
      <c r="B161" s="27">
        <f>IF(A161="","",IFERROR(IF(MOD(A161,7)=0,"Sunday",IF(MOD(A161,7)=1,"Monday",IF(MOD(A161,7)=2,"Tuesday",IF(MOD(A161,7)=3,"Wednesday",IF(MOD(A161,7)=4,"Thursday",IF(MOD(A161,7)=5,"Friday","Saturday")))))),""))</f>
        <v/>
      </c>
      <c r="C161" s="28" t="n"/>
      <c r="D161" s="28" t="n"/>
      <c r="E161" s="27">
        <f>IF(A161="","",IFERROR(C161-D161,0))</f>
        <v/>
      </c>
      <c r="F161" s="28" t="n"/>
      <c r="G161" s="28" t="n"/>
      <c r="H161" s="28" t="n"/>
      <c r="I161" s="28" t="n"/>
      <c r="J161" s="28" t="n"/>
      <c r="K161" s="28" t="n"/>
      <c r="L161" s="28" t="n"/>
      <c r="M161" s="47" t="n"/>
      <c r="N161" s="47" t="n"/>
      <c r="O161" s="47" t="n"/>
      <c r="P161" s="48">
        <f>IF(A161="","",IFERROR(SUM(M161:O161),0))</f>
        <v/>
      </c>
      <c r="Q161" s="49">
        <f>IF(A161="","",IFERROR(F161/E161,0))</f>
        <v/>
      </c>
      <c r="R161" s="48">
        <f>IF(A161="","",IFERROR(M161/F161,0))</f>
        <v/>
      </c>
      <c r="S161" s="48">
        <f>IF(A161="","",IFERROR(M161/E161,0))</f>
        <v/>
      </c>
      <c r="T161" s="28" t="n"/>
      <c r="U161" s="50" t="n"/>
      <c r="V161" s="50" t="n"/>
      <c r="W161" s="50" t="n"/>
      <c r="X161" s="50" t="n"/>
      <c r="Y161" s="50" t="n"/>
      <c r="Z161" s="51">
        <f>IF(A161="","",IFERROR(SUM(U161:Y161),0))</f>
        <v/>
      </c>
      <c r="AA161" s="47" t="n"/>
      <c r="AB161" s="49">
        <f>IF(A161="","",IFERROR(AA161/P161,0))</f>
        <v/>
      </c>
      <c r="AC161" s="28" t="n"/>
      <c r="AD161" s="47" t="n"/>
      <c r="AE161" s="50" t="n"/>
      <c r="AF161" s="51">
        <f>IF(A161="","",IFERROR(T161/U161,0))</f>
        <v/>
      </c>
      <c r="AG161" s="28" t="n"/>
      <c r="AH161" s="28" t="n"/>
      <c r="AI161" s="27">
        <f>IF(A161="","",IFERROR(IF(C161&lt;&gt;'Dashboard'!$K$3,"Check room count",IF(D161&gt;C161,"Out-of-order rooms exceed inventory",IF(F161&gt;E161,"Occupied rooms exceed sellable rooms",IF(G161&gt;F161,"Complimentary rooms exceed occupied rooms",IF(J161&gt;F161,"Stayovers exceed occupied rooms",IF(OR(M161&lt;0,N161&lt;0,O161&lt;0,AA161&lt;0),"Negative amount entered",IF(OR(Q161&gt;1,Q161&lt;0),"Check occupancy","OK"))))))),"Check Data"))</f>
        <v/>
      </c>
      <c r="AJ161" s="28" t="n"/>
    </row>
    <row r="162">
      <c r="A162" s="46" t="n"/>
      <c r="B162" s="27">
        <f>IF(A162="","",IFERROR(IF(MOD(A162,7)=0,"Sunday",IF(MOD(A162,7)=1,"Monday",IF(MOD(A162,7)=2,"Tuesday",IF(MOD(A162,7)=3,"Wednesday",IF(MOD(A162,7)=4,"Thursday",IF(MOD(A162,7)=5,"Friday","Saturday")))))),""))</f>
        <v/>
      </c>
      <c r="C162" s="28" t="n"/>
      <c r="D162" s="28" t="n"/>
      <c r="E162" s="27">
        <f>IF(A162="","",IFERROR(C162-D162,0))</f>
        <v/>
      </c>
      <c r="F162" s="28" t="n"/>
      <c r="G162" s="28" t="n"/>
      <c r="H162" s="28" t="n"/>
      <c r="I162" s="28" t="n"/>
      <c r="J162" s="28" t="n"/>
      <c r="K162" s="28" t="n"/>
      <c r="L162" s="28" t="n"/>
      <c r="M162" s="47" t="n"/>
      <c r="N162" s="47" t="n"/>
      <c r="O162" s="47" t="n"/>
      <c r="P162" s="48">
        <f>IF(A162="","",IFERROR(SUM(M162:O162),0))</f>
        <v/>
      </c>
      <c r="Q162" s="49">
        <f>IF(A162="","",IFERROR(F162/E162,0))</f>
        <v/>
      </c>
      <c r="R162" s="48">
        <f>IF(A162="","",IFERROR(M162/F162,0))</f>
        <v/>
      </c>
      <c r="S162" s="48">
        <f>IF(A162="","",IFERROR(M162/E162,0))</f>
        <v/>
      </c>
      <c r="T162" s="28" t="n"/>
      <c r="U162" s="50" t="n"/>
      <c r="V162" s="50" t="n"/>
      <c r="W162" s="50" t="n"/>
      <c r="X162" s="50" t="n"/>
      <c r="Y162" s="50" t="n"/>
      <c r="Z162" s="51">
        <f>IF(A162="","",IFERROR(SUM(U162:Y162),0))</f>
        <v/>
      </c>
      <c r="AA162" s="47" t="n"/>
      <c r="AB162" s="49">
        <f>IF(A162="","",IFERROR(AA162/P162,0))</f>
        <v/>
      </c>
      <c r="AC162" s="28" t="n"/>
      <c r="AD162" s="47" t="n"/>
      <c r="AE162" s="50" t="n"/>
      <c r="AF162" s="51">
        <f>IF(A162="","",IFERROR(T162/U162,0))</f>
        <v/>
      </c>
      <c r="AG162" s="28" t="n"/>
      <c r="AH162" s="28" t="n"/>
      <c r="AI162" s="27">
        <f>IF(A162="","",IFERROR(IF(C162&lt;&gt;'Dashboard'!$K$3,"Check room count",IF(D162&gt;C162,"Out-of-order rooms exceed inventory",IF(F162&gt;E162,"Occupied rooms exceed sellable rooms",IF(G162&gt;F162,"Complimentary rooms exceed occupied rooms",IF(J162&gt;F162,"Stayovers exceed occupied rooms",IF(OR(M162&lt;0,N162&lt;0,O162&lt;0,AA162&lt;0),"Negative amount entered",IF(OR(Q162&gt;1,Q162&lt;0),"Check occupancy","OK"))))))),"Check Data"))</f>
        <v/>
      </c>
      <c r="AJ162" s="28" t="n"/>
    </row>
    <row r="163">
      <c r="A163" s="46" t="n"/>
      <c r="B163" s="27">
        <f>IF(A163="","",IFERROR(IF(MOD(A163,7)=0,"Sunday",IF(MOD(A163,7)=1,"Monday",IF(MOD(A163,7)=2,"Tuesday",IF(MOD(A163,7)=3,"Wednesday",IF(MOD(A163,7)=4,"Thursday",IF(MOD(A163,7)=5,"Friday","Saturday")))))),""))</f>
        <v/>
      </c>
      <c r="C163" s="28" t="n"/>
      <c r="D163" s="28" t="n"/>
      <c r="E163" s="27">
        <f>IF(A163="","",IFERROR(C163-D163,0))</f>
        <v/>
      </c>
      <c r="F163" s="28" t="n"/>
      <c r="G163" s="28" t="n"/>
      <c r="H163" s="28" t="n"/>
      <c r="I163" s="28" t="n"/>
      <c r="J163" s="28" t="n"/>
      <c r="K163" s="28" t="n"/>
      <c r="L163" s="28" t="n"/>
      <c r="M163" s="47" t="n"/>
      <c r="N163" s="47" t="n"/>
      <c r="O163" s="47" t="n"/>
      <c r="P163" s="48">
        <f>IF(A163="","",IFERROR(SUM(M163:O163),0))</f>
        <v/>
      </c>
      <c r="Q163" s="49">
        <f>IF(A163="","",IFERROR(F163/E163,0))</f>
        <v/>
      </c>
      <c r="R163" s="48">
        <f>IF(A163="","",IFERROR(M163/F163,0))</f>
        <v/>
      </c>
      <c r="S163" s="48">
        <f>IF(A163="","",IFERROR(M163/E163,0))</f>
        <v/>
      </c>
      <c r="T163" s="28" t="n"/>
      <c r="U163" s="50" t="n"/>
      <c r="V163" s="50" t="n"/>
      <c r="W163" s="50" t="n"/>
      <c r="X163" s="50" t="n"/>
      <c r="Y163" s="50" t="n"/>
      <c r="Z163" s="51">
        <f>IF(A163="","",IFERROR(SUM(U163:Y163),0))</f>
        <v/>
      </c>
      <c r="AA163" s="47" t="n"/>
      <c r="AB163" s="49">
        <f>IF(A163="","",IFERROR(AA163/P163,0))</f>
        <v/>
      </c>
      <c r="AC163" s="28" t="n"/>
      <c r="AD163" s="47" t="n"/>
      <c r="AE163" s="50" t="n"/>
      <c r="AF163" s="51">
        <f>IF(A163="","",IFERROR(T163/U163,0))</f>
        <v/>
      </c>
      <c r="AG163" s="28" t="n"/>
      <c r="AH163" s="28" t="n"/>
      <c r="AI163" s="27">
        <f>IF(A163="","",IFERROR(IF(C163&lt;&gt;'Dashboard'!$K$3,"Check room count",IF(D163&gt;C163,"Out-of-order rooms exceed inventory",IF(F163&gt;E163,"Occupied rooms exceed sellable rooms",IF(G163&gt;F163,"Complimentary rooms exceed occupied rooms",IF(J163&gt;F163,"Stayovers exceed occupied rooms",IF(OR(M163&lt;0,N163&lt;0,O163&lt;0,AA163&lt;0),"Negative amount entered",IF(OR(Q163&gt;1,Q163&lt;0),"Check occupancy","OK"))))))),"Check Data"))</f>
        <v/>
      </c>
      <c r="AJ163" s="28" t="n"/>
    </row>
    <row r="164">
      <c r="A164" s="46" t="n"/>
      <c r="B164" s="27">
        <f>IF(A164="","",IFERROR(IF(MOD(A164,7)=0,"Sunday",IF(MOD(A164,7)=1,"Monday",IF(MOD(A164,7)=2,"Tuesday",IF(MOD(A164,7)=3,"Wednesday",IF(MOD(A164,7)=4,"Thursday",IF(MOD(A164,7)=5,"Friday","Saturday")))))),""))</f>
        <v/>
      </c>
      <c r="C164" s="28" t="n"/>
      <c r="D164" s="28" t="n"/>
      <c r="E164" s="27">
        <f>IF(A164="","",IFERROR(C164-D164,0))</f>
        <v/>
      </c>
      <c r="F164" s="28" t="n"/>
      <c r="G164" s="28" t="n"/>
      <c r="H164" s="28" t="n"/>
      <c r="I164" s="28" t="n"/>
      <c r="J164" s="28" t="n"/>
      <c r="K164" s="28" t="n"/>
      <c r="L164" s="28" t="n"/>
      <c r="M164" s="47" t="n"/>
      <c r="N164" s="47" t="n"/>
      <c r="O164" s="47" t="n"/>
      <c r="P164" s="48">
        <f>IF(A164="","",IFERROR(SUM(M164:O164),0))</f>
        <v/>
      </c>
      <c r="Q164" s="49">
        <f>IF(A164="","",IFERROR(F164/E164,0))</f>
        <v/>
      </c>
      <c r="R164" s="48">
        <f>IF(A164="","",IFERROR(M164/F164,0))</f>
        <v/>
      </c>
      <c r="S164" s="48">
        <f>IF(A164="","",IFERROR(M164/E164,0))</f>
        <v/>
      </c>
      <c r="T164" s="28" t="n"/>
      <c r="U164" s="50" t="n"/>
      <c r="V164" s="50" t="n"/>
      <c r="W164" s="50" t="n"/>
      <c r="X164" s="50" t="n"/>
      <c r="Y164" s="50" t="n"/>
      <c r="Z164" s="51">
        <f>IF(A164="","",IFERROR(SUM(U164:Y164),0))</f>
        <v/>
      </c>
      <c r="AA164" s="47" t="n"/>
      <c r="AB164" s="49">
        <f>IF(A164="","",IFERROR(AA164/P164,0))</f>
        <v/>
      </c>
      <c r="AC164" s="28" t="n"/>
      <c r="AD164" s="47" t="n"/>
      <c r="AE164" s="50" t="n"/>
      <c r="AF164" s="51">
        <f>IF(A164="","",IFERROR(T164/U164,0))</f>
        <v/>
      </c>
      <c r="AG164" s="28" t="n"/>
      <c r="AH164" s="28" t="n"/>
      <c r="AI164" s="27">
        <f>IF(A164="","",IFERROR(IF(C164&lt;&gt;'Dashboard'!$K$3,"Check room count",IF(D164&gt;C164,"Out-of-order rooms exceed inventory",IF(F164&gt;E164,"Occupied rooms exceed sellable rooms",IF(G164&gt;F164,"Complimentary rooms exceed occupied rooms",IF(J164&gt;F164,"Stayovers exceed occupied rooms",IF(OR(M164&lt;0,N164&lt;0,O164&lt;0,AA164&lt;0),"Negative amount entered",IF(OR(Q164&gt;1,Q164&lt;0),"Check occupancy","OK"))))))),"Check Data"))</f>
        <v/>
      </c>
      <c r="AJ164" s="28" t="n"/>
    </row>
    <row r="165">
      <c r="A165" s="46" t="n"/>
      <c r="B165" s="27">
        <f>IF(A165="","",IFERROR(IF(MOD(A165,7)=0,"Sunday",IF(MOD(A165,7)=1,"Monday",IF(MOD(A165,7)=2,"Tuesday",IF(MOD(A165,7)=3,"Wednesday",IF(MOD(A165,7)=4,"Thursday",IF(MOD(A165,7)=5,"Friday","Saturday")))))),""))</f>
        <v/>
      </c>
      <c r="C165" s="28" t="n"/>
      <c r="D165" s="28" t="n"/>
      <c r="E165" s="27">
        <f>IF(A165="","",IFERROR(C165-D165,0))</f>
        <v/>
      </c>
      <c r="F165" s="28" t="n"/>
      <c r="G165" s="28" t="n"/>
      <c r="H165" s="28" t="n"/>
      <c r="I165" s="28" t="n"/>
      <c r="J165" s="28" t="n"/>
      <c r="K165" s="28" t="n"/>
      <c r="L165" s="28" t="n"/>
      <c r="M165" s="47" t="n"/>
      <c r="N165" s="47" t="n"/>
      <c r="O165" s="47" t="n"/>
      <c r="P165" s="48">
        <f>IF(A165="","",IFERROR(SUM(M165:O165),0))</f>
        <v/>
      </c>
      <c r="Q165" s="49">
        <f>IF(A165="","",IFERROR(F165/E165,0))</f>
        <v/>
      </c>
      <c r="R165" s="48">
        <f>IF(A165="","",IFERROR(M165/F165,0))</f>
        <v/>
      </c>
      <c r="S165" s="48">
        <f>IF(A165="","",IFERROR(M165/E165,0))</f>
        <v/>
      </c>
      <c r="T165" s="28" t="n"/>
      <c r="U165" s="50" t="n"/>
      <c r="V165" s="50" t="n"/>
      <c r="W165" s="50" t="n"/>
      <c r="X165" s="50" t="n"/>
      <c r="Y165" s="50" t="n"/>
      <c r="Z165" s="51">
        <f>IF(A165="","",IFERROR(SUM(U165:Y165),0))</f>
        <v/>
      </c>
      <c r="AA165" s="47" t="n"/>
      <c r="AB165" s="49">
        <f>IF(A165="","",IFERROR(AA165/P165,0))</f>
        <v/>
      </c>
      <c r="AC165" s="28" t="n"/>
      <c r="AD165" s="47" t="n"/>
      <c r="AE165" s="50" t="n"/>
      <c r="AF165" s="51">
        <f>IF(A165="","",IFERROR(T165/U165,0))</f>
        <v/>
      </c>
      <c r="AG165" s="28" t="n"/>
      <c r="AH165" s="28" t="n"/>
      <c r="AI165" s="27">
        <f>IF(A165="","",IFERROR(IF(C165&lt;&gt;'Dashboard'!$K$3,"Check room count",IF(D165&gt;C165,"Out-of-order rooms exceed inventory",IF(F165&gt;E165,"Occupied rooms exceed sellable rooms",IF(G165&gt;F165,"Complimentary rooms exceed occupied rooms",IF(J165&gt;F165,"Stayovers exceed occupied rooms",IF(OR(M165&lt;0,N165&lt;0,O165&lt;0,AA165&lt;0),"Negative amount entered",IF(OR(Q165&gt;1,Q165&lt;0),"Check occupancy","OK"))))))),"Check Data"))</f>
        <v/>
      </c>
      <c r="AJ165" s="28" t="n"/>
    </row>
    <row r="166">
      <c r="A166" s="46" t="n"/>
      <c r="B166" s="27">
        <f>IF(A166="","",IFERROR(IF(MOD(A166,7)=0,"Sunday",IF(MOD(A166,7)=1,"Monday",IF(MOD(A166,7)=2,"Tuesday",IF(MOD(A166,7)=3,"Wednesday",IF(MOD(A166,7)=4,"Thursday",IF(MOD(A166,7)=5,"Friday","Saturday")))))),""))</f>
        <v/>
      </c>
      <c r="C166" s="28" t="n"/>
      <c r="D166" s="28" t="n"/>
      <c r="E166" s="27">
        <f>IF(A166="","",IFERROR(C166-D166,0))</f>
        <v/>
      </c>
      <c r="F166" s="28" t="n"/>
      <c r="G166" s="28" t="n"/>
      <c r="H166" s="28" t="n"/>
      <c r="I166" s="28" t="n"/>
      <c r="J166" s="28" t="n"/>
      <c r="K166" s="28" t="n"/>
      <c r="L166" s="28" t="n"/>
      <c r="M166" s="47" t="n"/>
      <c r="N166" s="47" t="n"/>
      <c r="O166" s="47" t="n"/>
      <c r="P166" s="48">
        <f>IF(A166="","",IFERROR(SUM(M166:O166),0))</f>
        <v/>
      </c>
      <c r="Q166" s="49">
        <f>IF(A166="","",IFERROR(F166/E166,0))</f>
        <v/>
      </c>
      <c r="R166" s="48">
        <f>IF(A166="","",IFERROR(M166/F166,0))</f>
        <v/>
      </c>
      <c r="S166" s="48">
        <f>IF(A166="","",IFERROR(M166/E166,0))</f>
        <v/>
      </c>
      <c r="T166" s="28" t="n"/>
      <c r="U166" s="50" t="n"/>
      <c r="V166" s="50" t="n"/>
      <c r="W166" s="50" t="n"/>
      <c r="X166" s="50" t="n"/>
      <c r="Y166" s="50" t="n"/>
      <c r="Z166" s="51">
        <f>IF(A166="","",IFERROR(SUM(U166:Y166),0))</f>
        <v/>
      </c>
      <c r="AA166" s="47" t="n"/>
      <c r="AB166" s="49">
        <f>IF(A166="","",IFERROR(AA166/P166,0))</f>
        <v/>
      </c>
      <c r="AC166" s="28" t="n"/>
      <c r="AD166" s="47" t="n"/>
      <c r="AE166" s="50" t="n"/>
      <c r="AF166" s="51">
        <f>IF(A166="","",IFERROR(T166/U166,0))</f>
        <v/>
      </c>
      <c r="AG166" s="28" t="n"/>
      <c r="AH166" s="28" t="n"/>
      <c r="AI166" s="27">
        <f>IF(A166="","",IFERROR(IF(C166&lt;&gt;'Dashboard'!$K$3,"Check room count",IF(D166&gt;C166,"Out-of-order rooms exceed inventory",IF(F166&gt;E166,"Occupied rooms exceed sellable rooms",IF(G166&gt;F166,"Complimentary rooms exceed occupied rooms",IF(J166&gt;F166,"Stayovers exceed occupied rooms",IF(OR(M166&lt;0,N166&lt;0,O166&lt;0,AA166&lt;0),"Negative amount entered",IF(OR(Q166&gt;1,Q166&lt;0),"Check occupancy","OK"))))))),"Check Data"))</f>
        <v/>
      </c>
      <c r="AJ166" s="28" t="n"/>
    </row>
    <row r="167">
      <c r="A167" s="46" t="n"/>
      <c r="B167" s="27">
        <f>IF(A167="","",IFERROR(IF(MOD(A167,7)=0,"Sunday",IF(MOD(A167,7)=1,"Monday",IF(MOD(A167,7)=2,"Tuesday",IF(MOD(A167,7)=3,"Wednesday",IF(MOD(A167,7)=4,"Thursday",IF(MOD(A167,7)=5,"Friday","Saturday")))))),""))</f>
        <v/>
      </c>
      <c r="C167" s="28" t="n"/>
      <c r="D167" s="28" t="n"/>
      <c r="E167" s="27">
        <f>IF(A167="","",IFERROR(C167-D167,0))</f>
        <v/>
      </c>
      <c r="F167" s="28" t="n"/>
      <c r="G167" s="28" t="n"/>
      <c r="H167" s="28" t="n"/>
      <c r="I167" s="28" t="n"/>
      <c r="J167" s="28" t="n"/>
      <c r="K167" s="28" t="n"/>
      <c r="L167" s="28" t="n"/>
      <c r="M167" s="47" t="n"/>
      <c r="N167" s="47" t="n"/>
      <c r="O167" s="47" t="n"/>
      <c r="P167" s="48">
        <f>IF(A167="","",IFERROR(SUM(M167:O167),0))</f>
        <v/>
      </c>
      <c r="Q167" s="49">
        <f>IF(A167="","",IFERROR(F167/E167,0))</f>
        <v/>
      </c>
      <c r="R167" s="48">
        <f>IF(A167="","",IFERROR(M167/F167,0))</f>
        <v/>
      </c>
      <c r="S167" s="48">
        <f>IF(A167="","",IFERROR(M167/E167,0))</f>
        <v/>
      </c>
      <c r="T167" s="28" t="n"/>
      <c r="U167" s="50" t="n"/>
      <c r="V167" s="50" t="n"/>
      <c r="W167" s="50" t="n"/>
      <c r="X167" s="50" t="n"/>
      <c r="Y167" s="50" t="n"/>
      <c r="Z167" s="51">
        <f>IF(A167="","",IFERROR(SUM(U167:Y167),0))</f>
        <v/>
      </c>
      <c r="AA167" s="47" t="n"/>
      <c r="AB167" s="49">
        <f>IF(A167="","",IFERROR(AA167/P167,0))</f>
        <v/>
      </c>
      <c r="AC167" s="28" t="n"/>
      <c r="AD167" s="47" t="n"/>
      <c r="AE167" s="50" t="n"/>
      <c r="AF167" s="51">
        <f>IF(A167="","",IFERROR(T167/U167,0))</f>
        <v/>
      </c>
      <c r="AG167" s="28" t="n"/>
      <c r="AH167" s="28" t="n"/>
      <c r="AI167" s="27">
        <f>IF(A167="","",IFERROR(IF(C167&lt;&gt;'Dashboard'!$K$3,"Check room count",IF(D167&gt;C167,"Out-of-order rooms exceed inventory",IF(F167&gt;E167,"Occupied rooms exceed sellable rooms",IF(G167&gt;F167,"Complimentary rooms exceed occupied rooms",IF(J167&gt;F167,"Stayovers exceed occupied rooms",IF(OR(M167&lt;0,N167&lt;0,O167&lt;0,AA167&lt;0),"Negative amount entered",IF(OR(Q167&gt;1,Q167&lt;0),"Check occupancy","OK"))))))),"Check Data"))</f>
        <v/>
      </c>
      <c r="AJ167" s="28" t="n"/>
    </row>
    <row r="168">
      <c r="A168" s="46" t="n"/>
      <c r="B168" s="27">
        <f>IF(A168="","",IFERROR(IF(MOD(A168,7)=0,"Sunday",IF(MOD(A168,7)=1,"Monday",IF(MOD(A168,7)=2,"Tuesday",IF(MOD(A168,7)=3,"Wednesday",IF(MOD(A168,7)=4,"Thursday",IF(MOD(A168,7)=5,"Friday","Saturday")))))),""))</f>
        <v/>
      </c>
      <c r="C168" s="28" t="n"/>
      <c r="D168" s="28" t="n"/>
      <c r="E168" s="27">
        <f>IF(A168="","",IFERROR(C168-D168,0))</f>
        <v/>
      </c>
      <c r="F168" s="28" t="n"/>
      <c r="G168" s="28" t="n"/>
      <c r="H168" s="28" t="n"/>
      <c r="I168" s="28" t="n"/>
      <c r="J168" s="28" t="n"/>
      <c r="K168" s="28" t="n"/>
      <c r="L168" s="28" t="n"/>
      <c r="M168" s="47" t="n"/>
      <c r="N168" s="47" t="n"/>
      <c r="O168" s="47" t="n"/>
      <c r="P168" s="48">
        <f>IF(A168="","",IFERROR(SUM(M168:O168),0))</f>
        <v/>
      </c>
      <c r="Q168" s="49">
        <f>IF(A168="","",IFERROR(F168/E168,0))</f>
        <v/>
      </c>
      <c r="R168" s="48">
        <f>IF(A168="","",IFERROR(M168/F168,0))</f>
        <v/>
      </c>
      <c r="S168" s="48">
        <f>IF(A168="","",IFERROR(M168/E168,0))</f>
        <v/>
      </c>
      <c r="T168" s="28" t="n"/>
      <c r="U168" s="50" t="n"/>
      <c r="V168" s="50" t="n"/>
      <c r="W168" s="50" t="n"/>
      <c r="X168" s="50" t="n"/>
      <c r="Y168" s="50" t="n"/>
      <c r="Z168" s="51">
        <f>IF(A168="","",IFERROR(SUM(U168:Y168),0))</f>
        <v/>
      </c>
      <c r="AA168" s="47" t="n"/>
      <c r="AB168" s="49">
        <f>IF(A168="","",IFERROR(AA168/P168,0))</f>
        <v/>
      </c>
      <c r="AC168" s="28" t="n"/>
      <c r="AD168" s="47" t="n"/>
      <c r="AE168" s="50" t="n"/>
      <c r="AF168" s="51">
        <f>IF(A168="","",IFERROR(T168/U168,0))</f>
        <v/>
      </c>
      <c r="AG168" s="28" t="n"/>
      <c r="AH168" s="28" t="n"/>
      <c r="AI168" s="27">
        <f>IF(A168="","",IFERROR(IF(C168&lt;&gt;'Dashboard'!$K$3,"Check room count",IF(D168&gt;C168,"Out-of-order rooms exceed inventory",IF(F168&gt;E168,"Occupied rooms exceed sellable rooms",IF(G168&gt;F168,"Complimentary rooms exceed occupied rooms",IF(J168&gt;F168,"Stayovers exceed occupied rooms",IF(OR(M168&lt;0,N168&lt;0,O168&lt;0,AA168&lt;0),"Negative amount entered",IF(OR(Q168&gt;1,Q168&lt;0),"Check occupancy","OK"))))))),"Check Data"))</f>
        <v/>
      </c>
      <c r="AJ168" s="28" t="n"/>
    </row>
    <row r="169">
      <c r="A169" s="46" t="n"/>
      <c r="B169" s="27">
        <f>IF(A169="","",IFERROR(IF(MOD(A169,7)=0,"Sunday",IF(MOD(A169,7)=1,"Monday",IF(MOD(A169,7)=2,"Tuesday",IF(MOD(A169,7)=3,"Wednesday",IF(MOD(A169,7)=4,"Thursday",IF(MOD(A169,7)=5,"Friday","Saturday")))))),""))</f>
        <v/>
      </c>
      <c r="C169" s="28" t="n"/>
      <c r="D169" s="28" t="n"/>
      <c r="E169" s="27">
        <f>IF(A169="","",IFERROR(C169-D169,0))</f>
        <v/>
      </c>
      <c r="F169" s="28" t="n"/>
      <c r="G169" s="28" t="n"/>
      <c r="H169" s="28" t="n"/>
      <c r="I169" s="28" t="n"/>
      <c r="J169" s="28" t="n"/>
      <c r="K169" s="28" t="n"/>
      <c r="L169" s="28" t="n"/>
      <c r="M169" s="47" t="n"/>
      <c r="N169" s="47" t="n"/>
      <c r="O169" s="47" t="n"/>
      <c r="P169" s="48">
        <f>IF(A169="","",IFERROR(SUM(M169:O169),0))</f>
        <v/>
      </c>
      <c r="Q169" s="49">
        <f>IF(A169="","",IFERROR(F169/E169,0))</f>
        <v/>
      </c>
      <c r="R169" s="48">
        <f>IF(A169="","",IFERROR(M169/F169,0))</f>
        <v/>
      </c>
      <c r="S169" s="48">
        <f>IF(A169="","",IFERROR(M169/E169,0))</f>
        <v/>
      </c>
      <c r="T169" s="28" t="n"/>
      <c r="U169" s="50" t="n"/>
      <c r="V169" s="50" t="n"/>
      <c r="W169" s="50" t="n"/>
      <c r="X169" s="50" t="n"/>
      <c r="Y169" s="50" t="n"/>
      <c r="Z169" s="51">
        <f>IF(A169="","",IFERROR(SUM(U169:Y169),0))</f>
        <v/>
      </c>
      <c r="AA169" s="47" t="n"/>
      <c r="AB169" s="49">
        <f>IF(A169="","",IFERROR(AA169/P169,0))</f>
        <v/>
      </c>
      <c r="AC169" s="28" t="n"/>
      <c r="AD169" s="47" t="n"/>
      <c r="AE169" s="50" t="n"/>
      <c r="AF169" s="51">
        <f>IF(A169="","",IFERROR(T169/U169,0))</f>
        <v/>
      </c>
      <c r="AG169" s="28" t="n"/>
      <c r="AH169" s="28" t="n"/>
      <c r="AI169" s="27">
        <f>IF(A169="","",IFERROR(IF(C169&lt;&gt;'Dashboard'!$K$3,"Check room count",IF(D169&gt;C169,"Out-of-order rooms exceed inventory",IF(F169&gt;E169,"Occupied rooms exceed sellable rooms",IF(G169&gt;F169,"Complimentary rooms exceed occupied rooms",IF(J169&gt;F169,"Stayovers exceed occupied rooms",IF(OR(M169&lt;0,N169&lt;0,O169&lt;0,AA169&lt;0),"Negative amount entered",IF(OR(Q169&gt;1,Q169&lt;0),"Check occupancy","OK"))))))),"Check Data"))</f>
        <v/>
      </c>
      <c r="AJ169" s="28" t="n"/>
    </row>
    <row r="170">
      <c r="A170" s="46" t="n"/>
      <c r="B170" s="27">
        <f>IF(A170="","",IFERROR(IF(MOD(A170,7)=0,"Sunday",IF(MOD(A170,7)=1,"Monday",IF(MOD(A170,7)=2,"Tuesday",IF(MOD(A170,7)=3,"Wednesday",IF(MOD(A170,7)=4,"Thursday",IF(MOD(A170,7)=5,"Friday","Saturday")))))),""))</f>
        <v/>
      </c>
      <c r="C170" s="28" t="n"/>
      <c r="D170" s="28" t="n"/>
      <c r="E170" s="27">
        <f>IF(A170="","",IFERROR(C170-D170,0))</f>
        <v/>
      </c>
      <c r="F170" s="28" t="n"/>
      <c r="G170" s="28" t="n"/>
      <c r="H170" s="28" t="n"/>
      <c r="I170" s="28" t="n"/>
      <c r="J170" s="28" t="n"/>
      <c r="K170" s="28" t="n"/>
      <c r="L170" s="28" t="n"/>
      <c r="M170" s="47" t="n"/>
      <c r="N170" s="47" t="n"/>
      <c r="O170" s="47" t="n"/>
      <c r="P170" s="48">
        <f>IF(A170="","",IFERROR(SUM(M170:O170),0))</f>
        <v/>
      </c>
      <c r="Q170" s="49">
        <f>IF(A170="","",IFERROR(F170/E170,0))</f>
        <v/>
      </c>
      <c r="R170" s="48">
        <f>IF(A170="","",IFERROR(M170/F170,0))</f>
        <v/>
      </c>
      <c r="S170" s="48">
        <f>IF(A170="","",IFERROR(M170/E170,0))</f>
        <v/>
      </c>
      <c r="T170" s="28" t="n"/>
      <c r="U170" s="50" t="n"/>
      <c r="V170" s="50" t="n"/>
      <c r="W170" s="50" t="n"/>
      <c r="X170" s="50" t="n"/>
      <c r="Y170" s="50" t="n"/>
      <c r="Z170" s="51">
        <f>IF(A170="","",IFERROR(SUM(U170:Y170),0))</f>
        <v/>
      </c>
      <c r="AA170" s="47" t="n"/>
      <c r="AB170" s="49">
        <f>IF(A170="","",IFERROR(AA170/P170,0))</f>
        <v/>
      </c>
      <c r="AC170" s="28" t="n"/>
      <c r="AD170" s="47" t="n"/>
      <c r="AE170" s="50" t="n"/>
      <c r="AF170" s="51">
        <f>IF(A170="","",IFERROR(T170/U170,0))</f>
        <v/>
      </c>
      <c r="AG170" s="28" t="n"/>
      <c r="AH170" s="28" t="n"/>
      <c r="AI170" s="27">
        <f>IF(A170="","",IFERROR(IF(C170&lt;&gt;'Dashboard'!$K$3,"Check room count",IF(D170&gt;C170,"Out-of-order rooms exceed inventory",IF(F170&gt;E170,"Occupied rooms exceed sellable rooms",IF(G170&gt;F170,"Complimentary rooms exceed occupied rooms",IF(J170&gt;F170,"Stayovers exceed occupied rooms",IF(OR(M170&lt;0,N170&lt;0,O170&lt;0,AA170&lt;0),"Negative amount entered",IF(OR(Q170&gt;1,Q170&lt;0),"Check occupancy","OK"))))))),"Check Data"))</f>
        <v/>
      </c>
      <c r="AJ170" s="28" t="n"/>
    </row>
    <row r="171">
      <c r="A171" s="46" t="n"/>
      <c r="B171" s="27">
        <f>IF(A171="","",IFERROR(IF(MOD(A171,7)=0,"Sunday",IF(MOD(A171,7)=1,"Monday",IF(MOD(A171,7)=2,"Tuesday",IF(MOD(A171,7)=3,"Wednesday",IF(MOD(A171,7)=4,"Thursday",IF(MOD(A171,7)=5,"Friday","Saturday")))))),""))</f>
        <v/>
      </c>
      <c r="C171" s="28" t="n"/>
      <c r="D171" s="28" t="n"/>
      <c r="E171" s="27">
        <f>IF(A171="","",IFERROR(C171-D171,0))</f>
        <v/>
      </c>
      <c r="F171" s="28" t="n"/>
      <c r="G171" s="28" t="n"/>
      <c r="H171" s="28" t="n"/>
      <c r="I171" s="28" t="n"/>
      <c r="J171" s="28" t="n"/>
      <c r="K171" s="28" t="n"/>
      <c r="L171" s="28" t="n"/>
      <c r="M171" s="47" t="n"/>
      <c r="N171" s="47" t="n"/>
      <c r="O171" s="47" t="n"/>
      <c r="P171" s="48">
        <f>IF(A171="","",IFERROR(SUM(M171:O171),0))</f>
        <v/>
      </c>
      <c r="Q171" s="49">
        <f>IF(A171="","",IFERROR(F171/E171,0))</f>
        <v/>
      </c>
      <c r="R171" s="48">
        <f>IF(A171="","",IFERROR(M171/F171,0))</f>
        <v/>
      </c>
      <c r="S171" s="48">
        <f>IF(A171="","",IFERROR(M171/E171,0))</f>
        <v/>
      </c>
      <c r="T171" s="28" t="n"/>
      <c r="U171" s="50" t="n"/>
      <c r="V171" s="50" t="n"/>
      <c r="W171" s="50" t="n"/>
      <c r="X171" s="50" t="n"/>
      <c r="Y171" s="50" t="n"/>
      <c r="Z171" s="51">
        <f>IF(A171="","",IFERROR(SUM(U171:Y171),0))</f>
        <v/>
      </c>
      <c r="AA171" s="47" t="n"/>
      <c r="AB171" s="49">
        <f>IF(A171="","",IFERROR(AA171/P171,0))</f>
        <v/>
      </c>
      <c r="AC171" s="28" t="n"/>
      <c r="AD171" s="47" t="n"/>
      <c r="AE171" s="50" t="n"/>
      <c r="AF171" s="51">
        <f>IF(A171="","",IFERROR(T171/U171,0))</f>
        <v/>
      </c>
      <c r="AG171" s="28" t="n"/>
      <c r="AH171" s="28" t="n"/>
      <c r="AI171" s="27">
        <f>IF(A171="","",IFERROR(IF(C171&lt;&gt;'Dashboard'!$K$3,"Check room count",IF(D171&gt;C171,"Out-of-order rooms exceed inventory",IF(F171&gt;E171,"Occupied rooms exceed sellable rooms",IF(G171&gt;F171,"Complimentary rooms exceed occupied rooms",IF(J171&gt;F171,"Stayovers exceed occupied rooms",IF(OR(M171&lt;0,N171&lt;0,O171&lt;0,AA171&lt;0),"Negative amount entered",IF(OR(Q171&gt;1,Q171&lt;0),"Check occupancy","OK"))))))),"Check Data"))</f>
        <v/>
      </c>
      <c r="AJ171" s="28" t="n"/>
    </row>
    <row r="172">
      <c r="A172" s="46" t="n"/>
      <c r="B172" s="27">
        <f>IF(A172="","",IFERROR(IF(MOD(A172,7)=0,"Sunday",IF(MOD(A172,7)=1,"Monday",IF(MOD(A172,7)=2,"Tuesday",IF(MOD(A172,7)=3,"Wednesday",IF(MOD(A172,7)=4,"Thursday",IF(MOD(A172,7)=5,"Friday","Saturday")))))),""))</f>
        <v/>
      </c>
      <c r="C172" s="28" t="n"/>
      <c r="D172" s="28" t="n"/>
      <c r="E172" s="27">
        <f>IF(A172="","",IFERROR(C172-D172,0))</f>
        <v/>
      </c>
      <c r="F172" s="28" t="n"/>
      <c r="G172" s="28" t="n"/>
      <c r="H172" s="28" t="n"/>
      <c r="I172" s="28" t="n"/>
      <c r="J172" s="28" t="n"/>
      <c r="K172" s="28" t="n"/>
      <c r="L172" s="28" t="n"/>
      <c r="M172" s="47" t="n"/>
      <c r="N172" s="47" t="n"/>
      <c r="O172" s="47" t="n"/>
      <c r="P172" s="48">
        <f>IF(A172="","",IFERROR(SUM(M172:O172),0))</f>
        <v/>
      </c>
      <c r="Q172" s="49">
        <f>IF(A172="","",IFERROR(F172/E172,0))</f>
        <v/>
      </c>
      <c r="R172" s="48">
        <f>IF(A172="","",IFERROR(M172/F172,0))</f>
        <v/>
      </c>
      <c r="S172" s="48">
        <f>IF(A172="","",IFERROR(M172/E172,0))</f>
        <v/>
      </c>
      <c r="T172" s="28" t="n"/>
      <c r="U172" s="50" t="n"/>
      <c r="V172" s="50" t="n"/>
      <c r="W172" s="50" t="n"/>
      <c r="X172" s="50" t="n"/>
      <c r="Y172" s="50" t="n"/>
      <c r="Z172" s="51">
        <f>IF(A172="","",IFERROR(SUM(U172:Y172),0))</f>
        <v/>
      </c>
      <c r="AA172" s="47" t="n"/>
      <c r="AB172" s="49">
        <f>IF(A172="","",IFERROR(AA172/P172,0))</f>
        <v/>
      </c>
      <c r="AC172" s="28" t="n"/>
      <c r="AD172" s="47" t="n"/>
      <c r="AE172" s="50" t="n"/>
      <c r="AF172" s="51">
        <f>IF(A172="","",IFERROR(T172/U172,0))</f>
        <v/>
      </c>
      <c r="AG172" s="28" t="n"/>
      <c r="AH172" s="28" t="n"/>
      <c r="AI172" s="27">
        <f>IF(A172="","",IFERROR(IF(C172&lt;&gt;'Dashboard'!$K$3,"Check room count",IF(D172&gt;C172,"Out-of-order rooms exceed inventory",IF(F172&gt;E172,"Occupied rooms exceed sellable rooms",IF(G172&gt;F172,"Complimentary rooms exceed occupied rooms",IF(J172&gt;F172,"Stayovers exceed occupied rooms",IF(OR(M172&lt;0,N172&lt;0,O172&lt;0,AA172&lt;0),"Negative amount entered",IF(OR(Q172&gt;1,Q172&lt;0),"Check occupancy","OK"))))))),"Check Data"))</f>
        <v/>
      </c>
      <c r="AJ172" s="28" t="n"/>
    </row>
    <row r="173">
      <c r="A173" s="46" t="n"/>
      <c r="B173" s="27">
        <f>IF(A173="","",IFERROR(IF(MOD(A173,7)=0,"Sunday",IF(MOD(A173,7)=1,"Monday",IF(MOD(A173,7)=2,"Tuesday",IF(MOD(A173,7)=3,"Wednesday",IF(MOD(A173,7)=4,"Thursday",IF(MOD(A173,7)=5,"Friday","Saturday")))))),""))</f>
        <v/>
      </c>
      <c r="C173" s="28" t="n"/>
      <c r="D173" s="28" t="n"/>
      <c r="E173" s="27">
        <f>IF(A173="","",IFERROR(C173-D173,0))</f>
        <v/>
      </c>
      <c r="F173" s="28" t="n"/>
      <c r="G173" s="28" t="n"/>
      <c r="H173" s="28" t="n"/>
      <c r="I173" s="28" t="n"/>
      <c r="J173" s="28" t="n"/>
      <c r="K173" s="28" t="n"/>
      <c r="L173" s="28" t="n"/>
      <c r="M173" s="47" t="n"/>
      <c r="N173" s="47" t="n"/>
      <c r="O173" s="47" t="n"/>
      <c r="P173" s="48">
        <f>IF(A173="","",IFERROR(SUM(M173:O173),0))</f>
        <v/>
      </c>
      <c r="Q173" s="49">
        <f>IF(A173="","",IFERROR(F173/E173,0))</f>
        <v/>
      </c>
      <c r="R173" s="48">
        <f>IF(A173="","",IFERROR(M173/F173,0))</f>
        <v/>
      </c>
      <c r="S173" s="48">
        <f>IF(A173="","",IFERROR(M173/E173,0))</f>
        <v/>
      </c>
      <c r="T173" s="28" t="n"/>
      <c r="U173" s="50" t="n"/>
      <c r="V173" s="50" t="n"/>
      <c r="W173" s="50" t="n"/>
      <c r="X173" s="50" t="n"/>
      <c r="Y173" s="50" t="n"/>
      <c r="Z173" s="51">
        <f>IF(A173="","",IFERROR(SUM(U173:Y173),0))</f>
        <v/>
      </c>
      <c r="AA173" s="47" t="n"/>
      <c r="AB173" s="49">
        <f>IF(A173="","",IFERROR(AA173/P173,0))</f>
        <v/>
      </c>
      <c r="AC173" s="28" t="n"/>
      <c r="AD173" s="47" t="n"/>
      <c r="AE173" s="50" t="n"/>
      <c r="AF173" s="51">
        <f>IF(A173="","",IFERROR(T173/U173,0))</f>
        <v/>
      </c>
      <c r="AG173" s="28" t="n"/>
      <c r="AH173" s="28" t="n"/>
      <c r="AI173" s="27">
        <f>IF(A173="","",IFERROR(IF(C173&lt;&gt;'Dashboard'!$K$3,"Check room count",IF(D173&gt;C173,"Out-of-order rooms exceed inventory",IF(F173&gt;E173,"Occupied rooms exceed sellable rooms",IF(G173&gt;F173,"Complimentary rooms exceed occupied rooms",IF(J173&gt;F173,"Stayovers exceed occupied rooms",IF(OR(M173&lt;0,N173&lt;0,O173&lt;0,AA173&lt;0),"Negative amount entered",IF(OR(Q173&gt;1,Q173&lt;0),"Check occupancy","OK"))))))),"Check Data"))</f>
        <v/>
      </c>
      <c r="AJ173" s="28" t="n"/>
    </row>
    <row r="174">
      <c r="A174" s="46" t="n"/>
      <c r="B174" s="27">
        <f>IF(A174="","",IFERROR(IF(MOD(A174,7)=0,"Sunday",IF(MOD(A174,7)=1,"Monday",IF(MOD(A174,7)=2,"Tuesday",IF(MOD(A174,7)=3,"Wednesday",IF(MOD(A174,7)=4,"Thursday",IF(MOD(A174,7)=5,"Friday","Saturday")))))),""))</f>
        <v/>
      </c>
      <c r="C174" s="28" t="n"/>
      <c r="D174" s="28" t="n"/>
      <c r="E174" s="27">
        <f>IF(A174="","",IFERROR(C174-D174,0))</f>
        <v/>
      </c>
      <c r="F174" s="28" t="n"/>
      <c r="G174" s="28" t="n"/>
      <c r="H174" s="28" t="n"/>
      <c r="I174" s="28" t="n"/>
      <c r="J174" s="28" t="n"/>
      <c r="K174" s="28" t="n"/>
      <c r="L174" s="28" t="n"/>
      <c r="M174" s="47" t="n"/>
      <c r="N174" s="47" t="n"/>
      <c r="O174" s="47" t="n"/>
      <c r="P174" s="48">
        <f>IF(A174="","",IFERROR(SUM(M174:O174),0))</f>
        <v/>
      </c>
      <c r="Q174" s="49">
        <f>IF(A174="","",IFERROR(F174/E174,0))</f>
        <v/>
      </c>
      <c r="R174" s="48">
        <f>IF(A174="","",IFERROR(M174/F174,0))</f>
        <v/>
      </c>
      <c r="S174" s="48">
        <f>IF(A174="","",IFERROR(M174/E174,0))</f>
        <v/>
      </c>
      <c r="T174" s="28" t="n"/>
      <c r="U174" s="50" t="n"/>
      <c r="V174" s="50" t="n"/>
      <c r="W174" s="50" t="n"/>
      <c r="X174" s="50" t="n"/>
      <c r="Y174" s="50" t="n"/>
      <c r="Z174" s="51">
        <f>IF(A174="","",IFERROR(SUM(U174:Y174),0))</f>
        <v/>
      </c>
      <c r="AA174" s="47" t="n"/>
      <c r="AB174" s="49">
        <f>IF(A174="","",IFERROR(AA174/P174,0))</f>
        <v/>
      </c>
      <c r="AC174" s="28" t="n"/>
      <c r="AD174" s="47" t="n"/>
      <c r="AE174" s="50" t="n"/>
      <c r="AF174" s="51">
        <f>IF(A174="","",IFERROR(T174/U174,0))</f>
        <v/>
      </c>
      <c r="AG174" s="28" t="n"/>
      <c r="AH174" s="28" t="n"/>
      <c r="AI174" s="27">
        <f>IF(A174="","",IFERROR(IF(C174&lt;&gt;'Dashboard'!$K$3,"Check room count",IF(D174&gt;C174,"Out-of-order rooms exceed inventory",IF(F174&gt;E174,"Occupied rooms exceed sellable rooms",IF(G174&gt;F174,"Complimentary rooms exceed occupied rooms",IF(J174&gt;F174,"Stayovers exceed occupied rooms",IF(OR(M174&lt;0,N174&lt;0,O174&lt;0,AA174&lt;0),"Negative amount entered",IF(OR(Q174&gt;1,Q174&lt;0),"Check occupancy","OK"))))))),"Check Data"))</f>
        <v/>
      </c>
      <c r="AJ174" s="28" t="n"/>
    </row>
    <row r="175">
      <c r="A175" s="46" t="n"/>
      <c r="B175" s="27">
        <f>IF(A175="","",IFERROR(IF(MOD(A175,7)=0,"Sunday",IF(MOD(A175,7)=1,"Monday",IF(MOD(A175,7)=2,"Tuesday",IF(MOD(A175,7)=3,"Wednesday",IF(MOD(A175,7)=4,"Thursday",IF(MOD(A175,7)=5,"Friday","Saturday")))))),""))</f>
        <v/>
      </c>
      <c r="C175" s="28" t="n"/>
      <c r="D175" s="28" t="n"/>
      <c r="E175" s="27">
        <f>IF(A175="","",IFERROR(C175-D175,0))</f>
        <v/>
      </c>
      <c r="F175" s="28" t="n"/>
      <c r="G175" s="28" t="n"/>
      <c r="H175" s="28" t="n"/>
      <c r="I175" s="28" t="n"/>
      <c r="J175" s="28" t="n"/>
      <c r="K175" s="28" t="n"/>
      <c r="L175" s="28" t="n"/>
      <c r="M175" s="47" t="n"/>
      <c r="N175" s="47" t="n"/>
      <c r="O175" s="47" t="n"/>
      <c r="P175" s="48">
        <f>IF(A175="","",IFERROR(SUM(M175:O175),0))</f>
        <v/>
      </c>
      <c r="Q175" s="49">
        <f>IF(A175="","",IFERROR(F175/E175,0))</f>
        <v/>
      </c>
      <c r="R175" s="48">
        <f>IF(A175="","",IFERROR(M175/F175,0))</f>
        <v/>
      </c>
      <c r="S175" s="48">
        <f>IF(A175="","",IFERROR(M175/E175,0))</f>
        <v/>
      </c>
      <c r="T175" s="28" t="n"/>
      <c r="U175" s="50" t="n"/>
      <c r="V175" s="50" t="n"/>
      <c r="W175" s="50" t="n"/>
      <c r="X175" s="50" t="n"/>
      <c r="Y175" s="50" t="n"/>
      <c r="Z175" s="51">
        <f>IF(A175="","",IFERROR(SUM(U175:Y175),0))</f>
        <v/>
      </c>
      <c r="AA175" s="47" t="n"/>
      <c r="AB175" s="49">
        <f>IF(A175="","",IFERROR(AA175/P175,0))</f>
        <v/>
      </c>
      <c r="AC175" s="28" t="n"/>
      <c r="AD175" s="47" t="n"/>
      <c r="AE175" s="50" t="n"/>
      <c r="AF175" s="51">
        <f>IF(A175="","",IFERROR(T175/U175,0))</f>
        <v/>
      </c>
      <c r="AG175" s="28" t="n"/>
      <c r="AH175" s="28" t="n"/>
      <c r="AI175" s="27">
        <f>IF(A175="","",IFERROR(IF(C175&lt;&gt;'Dashboard'!$K$3,"Check room count",IF(D175&gt;C175,"Out-of-order rooms exceed inventory",IF(F175&gt;E175,"Occupied rooms exceed sellable rooms",IF(G175&gt;F175,"Complimentary rooms exceed occupied rooms",IF(J175&gt;F175,"Stayovers exceed occupied rooms",IF(OR(M175&lt;0,N175&lt;0,O175&lt;0,AA175&lt;0),"Negative amount entered",IF(OR(Q175&gt;1,Q175&lt;0),"Check occupancy","OK"))))))),"Check Data"))</f>
        <v/>
      </c>
      <c r="AJ175" s="28" t="n"/>
    </row>
    <row r="176">
      <c r="A176" s="46" t="n"/>
      <c r="B176" s="27">
        <f>IF(A176="","",IFERROR(IF(MOD(A176,7)=0,"Sunday",IF(MOD(A176,7)=1,"Monday",IF(MOD(A176,7)=2,"Tuesday",IF(MOD(A176,7)=3,"Wednesday",IF(MOD(A176,7)=4,"Thursday",IF(MOD(A176,7)=5,"Friday","Saturday")))))),""))</f>
        <v/>
      </c>
      <c r="C176" s="28" t="n"/>
      <c r="D176" s="28" t="n"/>
      <c r="E176" s="27">
        <f>IF(A176="","",IFERROR(C176-D176,0))</f>
        <v/>
      </c>
      <c r="F176" s="28" t="n"/>
      <c r="G176" s="28" t="n"/>
      <c r="H176" s="28" t="n"/>
      <c r="I176" s="28" t="n"/>
      <c r="J176" s="28" t="n"/>
      <c r="K176" s="28" t="n"/>
      <c r="L176" s="28" t="n"/>
      <c r="M176" s="47" t="n"/>
      <c r="N176" s="47" t="n"/>
      <c r="O176" s="47" t="n"/>
      <c r="P176" s="48">
        <f>IF(A176="","",IFERROR(SUM(M176:O176),0))</f>
        <v/>
      </c>
      <c r="Q176" s="49">
        <f>IF(A176="","",IFERROR(F176/E176,0))</f>
        <v/>
      </c>
      <c r="R176" s="48">
        <f>IF(A176="","",IFERROR(M176/F176,0))</f>
        <v/>
      </c>
      <c r="S176" s="48">
        <f>IF(A176="","",IFERROR(M176/E176,0))</f>
        <v/>
      </c>
      <c r="T176" s="28" t="n"/>
      <c r="U176" s="50" t="n"/>
      <c r="V176" s="50" t="n"/>
      <c r="W176" s="50" t="n"/>
      <c r="X176" s="50" t="n"/>
      <c r="Y176" s="50" t="n"/>
      <c r="Z176" s="51">
        <f>IF(A176="","",IFERROR(SUM(U176:Y176),0))</f>
        <v/>
      </c>
      <c r="AA176" s="47" t="n"/>
      <c r="AB176" s="49">
        <f>IF(A176="","",IFERROR(AA176/P176,0))</f>
        <v/>
      </c>
      <c r="AC176" s="28" t="n"/>
      <c r="AD176" s="47" t="n"/>
      <c r="AE176" s="50" t="n"/>
      <c r="AF176" s="51">
        <f>IF(A176="","",IFERROR(T176/U176,0))</f>
        <v/>
      </c>
      <c r="AG176" s="28" t="n"/>
      <c r="AH176" s="28" t="n"/>
      <c r="AI176" s="27">
        <f>IF(A176="","",IFERROR(IF(C176&lt;&gt;'Dashboard'!$K$3,"Check room count",IF(D176&gt;C176,"Out-of-order rooms exceed inventory",IF(F176&gt;E176,"Occupied rooms exceed sellable rooms",IF(G176&gt;F176,"Complimentary rooms exceed occupied rooms",IF(J176&gt;F176,"Stayovers exceed occupied rooms",IF(OR(M176&lt;0,N176&lt;0,O176&lt;0,AA176&lt;0),"Negative amount entered",IF(OR(Q176&gt;1,Q176&lt;0),"Check occupancy","OK"))))))),"Check Data"))</f>
        <v/>
      </c>
      <c r="AJ176" s="28" t="n"/>
    </row>
    <row r="177">
      <c r="A177" s="46" t="n"/>
      <c r="B177" s="27">
        <f>IF(A177="","",IFERROR(IF(MOD(A177,7)=0,"Sunday",IF(MOD(A177,7)=1,"Monday",IF(MOD(A177,7)=2,"Tuesday",IF(MOD(A177,7)=3,"Wednesday",IF(MOD(A177,7)=4,"Thursday",IF(MOD(A177,7)=5,"Friday","Saturday")))))),""))</f>
        <v/>
      </c>
      <c r="C177" s="28" t="n"/>
      <c r="D177" s="28" t="n"/>
      <c r="E177" s="27">
        <f>IF(A177="","",IFERROR(C177-D177,0))</f>
        <v/>
      </c>
      <c r="F177" s="28" t="n"/>
      <c r="G177" s="28" t="n"/>
      <c r="H177" s="28" t="n"/>
      <c r="I177" s="28" t="n"/>
      <c r="J177" s="28" t="n"/>
      <c r="K177" s="28" t="n"/>
      <c r="L177" s="28" t="n"/>
      <c r="M177" s="47" t="n"/>
      <c r="N177" s="47" t="n"/>
      <c r="O177" s="47" t="n"/>
      <c r="P177" s="48">
        <f>IF(A177="","",IFERROR(SUM(M177:O177),0))</f>
        <v/>
      </c>
      <c r="Q177" s="49">
        <f>IF(A177="","",IFERROR(F177/E177,0))</f>
        <v/>
      </c>
      <c r="R177" s="48">
        <f>IF(A177="","",IFERROR(M177/F177,0))</f>
        <v/>
      </c>
      <c r="S177" s="48">
        <f>IF(A177="","",IFERROR(M177/E177,0))</f>
        <v/>
      </c>
      <c r="T177" s="28" t="n"/>
      <c r="U177" s="50" t="n"/>
      <c r="V177" s="50" t="n"/>
      <c r="W177" s="50" t="n"/>
      <c r="X177" s="50" t="n"/>
      <c r="Y177" s="50" t="n"/>
      <c r="Z177" s="51">
        <f>IF(A177="","",IFERROR(SUM(U177:Y177),0))</f>
        <v/>
      </c>
      <c r="AA177" s="47" t="n"/>
      <c r="AB177" s="49">
        <f>IF(A177="","",IFERROR(AA177/P177,0))</f>
        <v/>
      </c>
      <c r="AC177" s="28" t="n"/>
      <c r="AD177" s="47" t="n"/>
      <c r="AE177" s="50" t="n"/>
      <c r="AF177" s="51">
        <f>IF(A177="","",IFERROR(T177/U177,0))</f>
        <v/>
      </c>
      <c r="AG177" s="28" t="n"/>
      <c r="AH177" s="28" t="n"/>
      <c r="AI177" s="27">
        <f>IF(A177="","",IFERROR(IF(C177&lt;&gt;'Dashboard'!$K$3,"Check room count",IF(D177&gt;C177,"Out-of-order rooms exceed inventory",IF(F177&gt;E177,"Occupied rooms exceed sellable rooms",IF(G177&gt;F177,"Complimentary rooms exceed occupied rooms",IF(J177&gt;F177,"Stayovers exceed occupied rooms",IF(OR(M177&lt;0,N177&lt;0,O177&lt;0,AA177&lt;0),"Negative amount entered",IF(OR(Q177&gt;1,Q177&lt;0),"Check occupancy","OK"))))))),"Check Data"))</f>
        <v/>
      </c>
      <c r="AJ177" s="28" t="n"/>
    </row>
    <row r="178">
      <c r="A178" s="46" t="n"/>
      <c r="B178" s="27">
        <f>IF(A178="","",IFERROR(IF(MOD(A178,7)=0,"Sunday",IF(MOD(A178,7)=1,"Monday",IF(MOD(A178,7)=2,"Tuesday",IF(MOD(A178,7)=3,"Wednesday",IF(MOD(A178,7)=4,"Thursday",IF(MOD(A178,7)=5,"Friday","Saturday")))))),""))</f>
        <v/>
      </c>
      <c r="C178" s="28" t="n"/>
      <c r="D178" s="28" t="n"/>
      <c r="E178" s="27">
        <f>IF(A178="","",IFERROR(C178-D178,0))</f>
        <v/>
      </c>
      <c r="F178" s="28" t="n"/>
      <c r="G178" s="28" t="n"/>
      <c r="H178" s="28" t="n"/>
      <c r="I178" s="28" t="n"/>
      <c r="J178" s="28" t="n"/>
      <c r="K178" s="28" t="n"/>
      <c r="L178" s="28" t="n"/>
      <c r="M178" s="47" t="n"/>
      <c r="N178" s="47" t="n"/>
      <c r="O178" s="47" t="n"/>
      <c r="P178" s="48">
        <f>IF(A178="","",IFERROR(SUM(M178:O178),0))</f>
        <v/>
      </c>
      <c r="Q178" s="49">
        <f>IF(A178="","",IFERROR(F178/E178,0))</f>
        <v/>
      </c>
      <c r="R178" s="48">
        <f>IF(A178="","",IFERROR(M178/F178,0))</f>
        <v/>
      </c>
      <c r="S178" s="48">
        <f>IF(A178="","",IFERROR(M178/E178,0))</f>
        <v/>
      </c>
      <c r="T178" s="28" t="n"/>
      <c r="U178" s="50" t="n"/>
      <c r="V178" s="50" t="n"/>
      <c r="W178" s="50" t="n"/>
      <c r="X178" s="50" t="n"/>
      <c r="Y178" s="50" t="n"/>
      <c r="Z178" s="51">
        <f>IF(A178="","",IFERROR(SUM(U178:Y178),0))</f>
        <v/>
      </c>
      <c r="AA178" s="47" t="n"/>
      <c r="AB178" s="49">
        <f>IF(A178="","",IFERROR(AA178/P178,0))</f>
        <v/>
      </c>
      <c r="AC178" s="28" t="n"/>
      <c r="AD178" s="47" t="n"/>
      <c r="AE178" s="50" t="n"/>
      <c r="AF178" s="51">
        <f>IF(A178="","",IFERROR(T178/U178,0))</f>
        <v/>
      </c>
      <c r="AG178" s="28" t="n"/>
      <c r="AH178" s="28" t="n"/>
      <c r="AI178" s="27">
        <f>IF(A178="","",IFERROR(IF(C178&lt;&gt;'Dashboard'!$K$3,"Check room count",IF(D178&gt;C178,"Out-of-order rooms exceed inventory",IF(F178&gt;E178,"Occupied rooms exceed sellable rooms",IF(G178&gt;F178,"Complimentary rooms exceed occupied rooms",IF(J178&gt;F178,"Stayovers exceed occupied rooms",IF(OR(M178&lt;0,N178&lt;0,O178&lt;0,AA178&lt;0),"Negative amount entered",IF(OR(Q178&gt;1,Q178&lt;0),"Check occupancy","OK"))))))),"Check Data"))</f>
        <v/>
      </c>
      <c r="AJ178" s="28" t="n"/>
    </row>
    <row r="179">
      <c r="A179" s="46" t="n"/>
      <c r="B179" s="27">
        <f>IF(A179="","",IFERROR(IF(MOD(A179,7)=0,"Sunday",IF(MOD(A179,7)=1,"Monday",IF(MOD(A179,7)=2,"Tuesday",IF(MOD(A179,7)=3,"Wednesday",IF(MOD(A179,7)=4,"Thursday",IF(MOD(A179,7)=5,"Friday","Saturday")))))),""))</f>
        <v/>
      </c>
      <c r="C179" s="28" t="n"/>
      <c r="D179" s="28" t="n"/>
      <c r="E179" s="27">
        <f>IF(A179="","",IFERROR(C179-D179,0))</f>
        <v/>
      </c>
      <c r="F179" s="28" t="n"/>
      <c r="G179" s="28" t="n"/>
      <c r="H179" s="28" t="n"/>
      <c r="I179" s="28" t="n"/>
      <c r="J179" s="28" t="n"/>
      <c r="K179" s="28" t="n"/>
      <c r="L179" s="28" t="n"/>
      <c r="M179" s="47" t="n"/>
      <c r="N179" s="47" t="n"/>
      <c r="O179" s="47" t="n"/>
      <c r="P179" s="48">
        <f>IF(A179="","",IFERROR(SUM(M179:O179),0))</f>
        <v/>
      </c>
      <c r="Q179" s="49">
        <f>IF(A179="","",IFERROR(F179/E179,0))</f>
        <v/>
      </c>
      <c r="R179" s="48">
        <f>IF(A179="","",IFERROR(M179/F179,0))</f>
        <v/>
      </c>
      <c r="S179" s="48">
        <f>IF(A179="","",IFERROR(M179/E179,0))</f>
        <v/>
      </c>
      <c r="T179" s="28" t="n"/>
      <c r="U179" s="50" t="n"/>
      <c r="V179" s="50" t="n"/>
      <c r="W179" s="50" t="n"/>
      <c r="X179" s="50" t="n"/>
      <c r="Y179" s="50" t="n"/>
      <c r="Z179" s="51">
        <f>IF(A179="","",IFERROR(SUM(U179:Y179),0))</f>
        <v/>
      </c>
      <c r="AA179" s="47" t="n"/>
      <c r="AB179" s="49">
        <f>IF(A179="","",IFERROR(AA179/P179,0))</f>
        <v/>
      </c>
      <c r="AC179" s="28" t="n"/>
      <c r="AD179" s="47" t="n"/>
      <c r="AE179" s="50" t="n"/>
      <c r="AF179" s="51">
        <f>IF(A179="","",IFERROR(T179/U179,0))</f>
        <v/>
      </c>
      <c r="AG179" s="28" t="n"/>
      <c r="AH179" s="28" t="n"/>
      <c r="AI179" s="27">
        <f>IF(A179="","",IFERROR(IF(C179&lt;&gt;'Dashboard'!$K$3,"Check room count",IF(D179&gt;C179,"Out-of-order rooms exceed inventory",IF(F179&gt;E179,"Occupied rooms exceed sellable rooms",IF(G179&gt;F179,"Complimentary rooms exceed occupied rooms",IF(J179&gt;F179,"Stayovers exceed occupied rooms",IF(OR(M179&lt;0,N179&lt;0,O179&lt;0,AA179&lt;0),"Negative amount entered",IF(OR(Q179&gt;1,Q179&lt;0),"Check occupancy","OK"))))))),"Check Data"))</f>
        <v/>
      </c>
      <c r="AJ179" s="28" t="n"/>
    </row>
    <row r="180">
      <c r="A180" s="46" t="n"/>
      <c r="B180" s="27">
        <f>IF(A180="","",IFERROR(IF(MOD(A180,7)=0,"Sunday",IF(MOD(A180,7)=1,"Monday",IF(MOD(A180,7)=2,"Tuesday",IF(MOD(A180,7)=3,"Wednesday",IF(MOD(A180,7)=4,"Thursday",IF(MOD(A180,7)=5,"Friday","Saturday")))))),""))</f>
        <v/>
      </c>
      <c r="C180" s="28" t="n"/>
      <c r="D180" s="28" t="n"/>
      <c r="E180" s="27">
        <f>IF(A180="","",IFERROR(C180-D180,0))</f>
        <v/>
      </c>
      <c r="F180" s="28" t="n"/>
      <c r="G180" s="28" t="n"/>
      <c r="H180" s="28" t="n"/>
      <c r="I180" s="28" t="n"/>
      <c r="J180" s="28" t="n"/>
      <c r="K180" s="28" t="n"/>
      <c r="L180" s="28" t="n"/>
      <c r="M180" s="47" t="n"/>
      <c r="N180" s="47" t="n"/>
      <c r="O180" s="47" t="n"/>
      <c r="P180" s="48">
        <f>IF(A180="","",IFERROR(SUM(M180:O180),0))</f>
        <v/>
      </c>
      <c r="Q180" s="49">
        <f>IF(A180="","",IFERROR(F180/E180,0))</f>
        <v/>
      </c>
      <c r="R180" s="48">
        <f>IF(A180="","",IFERROR(M180/F180,0))</f>
        <v/>
      </c>
      <c r="S180" s="48">
        <f>IF(A180="","",IFERROR(M180/E180,0))</f>
        <v/>
      </c>
      <c r="T180" s="28" t="n"/>
      <c r="U180" s="50" t="n"/>
      <c r="V180" s="50" t="n"/>
      <c r="W180" s="50" t="n"/>
      <c r="X180" s="50" t="n"/>
      <c r="Y180" s="50" t="n"/>
      <c r="Z180" s="51">
        <f>IF(A180="","",IFERROR(SUM(U180:Y180),0))</f>
        <v/>
      </c>
      <c r="AA180" s="47" t="n"/>
      <c r="AB180" s="49">
        <f>IF(A180="","",IFERROR(AA180/P180,0))</f>
        <v/>
      </c>
      <c r="AC180" s="28" t="n"/>
      <c r="AD180" s="47" t="n"/>
      <c r="AE180" s="50" t="n"/>
      <c r="AF180" s="51">
        <f>IF(A180="","",IFERROR(T180/U180,0))</f>
        <v/>
      </c>
      <c r="AG180" s="28" t="n"/>
      <c r="AH180" s="28" t="n"/>
      <c r="AI180" s="27">
        <f>IF(A180="","",IFERROR(IF(C180&lt;&gt;'Dashboard'!$K$3,"Check room count",IF(D180&gt;C180,"Out-of-order rooms exceed inventory",IF(F180&gt;E180,"Occupied rooms exceed sellable rooms",IF(G180&gt;F180,"Complimentary rooms exceed occupied rooms",IF(J180&gt;F180,"Stayovers exceed occupied rooms",IF(OR(M180&lt;0,N180&lt;0,O180&lt;0,AA180&lt;0),"Negative amount entered",IF(OR(Q180&gt;1,Q180&lt;0),"Check occupancy","OK"))))))),"Check Data"))</f>
        <v/>
      </c>
      <c r="AJ180" s="28" t="n"/>
    </row>
    <row r="181">
      <c r="A181" s="46" t="n"/>
      <c r="B181" s="27">
        <f>IF(A181="","",IFERROR(IF(MOD(A181,7)=0,"Sunday",IF(MOD(A181,7)=1,"Monday",IF(MOD(A181,7)=2,"Tuesday",IF(MOD(A181,7)=3,"Wednesday",IF(MOD(A181,7)=4,"Thursday",IF(MOD(A181,7)=5,"Friday","Saturday")))))),""))</f>
        <v/>
      </c>
      <c r="C181" s="28" t="n"/>
      <c r="D181" s="28" t="n"/>
      <c r="E181" s="27">
        <f>IF(A181="","",IFERROR(C181-D181,0))</f>
        <v/>
      </c>
      <c r="F181" s="28" t="n"/>
      <c r="G181" s="28" t="n"/>
      <c r="H181" s="28" t="n"/>
      <c r="I181" s="28" t="n"/>
      <c r="J181" s="28" t="n"/>
      <c r="K181" s="28" t="n"/>
      <c r="L181" s="28" t="n"/>
      <c r="M181" s="47" t="n"/>
      <c r="N181" s="47" t="n"/>
      <c r="O181" s="47" t="n"/>
      <c r="P181" s="48">
        <f>IF(A181="","",IFERROR(SUM(M181:O181),0))</f>
        <v/>
      </c>
      <c r="Q181" s="49">
        <f>IF(A181="","",IFERROR(F181/E181,0))</f>
        <v/>
      </c>
      <c r="R181" s="48">
        <f>IF(A181="","",IFERROR(M181/F181,0))</f>
        <v/>
      </c>
      <c r="S181" s="48">
        <f>IF(A181="","",IFERROR(M181/E181,0))</f>
        <v/>
      </c>
      <c r="T181" s="28" t="n"/>
      <c r="U181" s="50" t="n"/>
      <c r="V181" s="50" t="n"/>
      <c r="W181" s="50" t="n"/>
      <c r="X181" s="50" t="n"/>
      <c r="Y181" s="50" t="n"/>
      <c r="Z181" s="51">
        <f>IF(A181="","",IFERROR(SUM(U181:Y181),0))</f>
        <v/>
      </c>
      <c r="AA181" s="47" t="n"/>
      <c r="AB181" s="49">
        <f>IF(A181="","",IFERROR(AA181/P181,0))</f>
        <v/>
      </c>
      <c r="AC181" s="28" t="n"/>
      <c r="AD181" s="47" t="n"/>
      <c r="AE181" s="50" t="n"/>
      <c r="AF181" s="51">
        <f>IF(A181="","",IFERROR(T181/U181,0))</f>
        <v/>
      </c>
      <c r="AG181" s="28" t="n"/>
      <c r="AH181" s="28" t="n"/>
      <c r="AI181" s="27">
        <f>IF(A181="","",IFERROR(IF(C181&lt;&gt;'Dashboard'!$K$3,"Check room count",IF(D181&gt;C181,"Out-of-order rooms exceed inventory",IF(F181&gt;E181,"Occupied rooms exceed sellable rooms",IF(G181&gt;F181,"Complimentary rooms exceed occupied rooms",IF(J181&gt;F181,"Stayovers exceed occupied rooms",IF(OR(M181&lt;0,N181&lt;0,O181&lt;0,AA181&lt;0),"Negative amount entered",IF(OR(Q181&gt;1,Q181&lt;0),"Check occupancy","OK"))))))),"Check Data"))</f>
        <v/>
      </c>
      <c r="AJ181" s="28" t="n"/>
    </row>
    <row r="182">
      <c r="A182" s="46" t="n"/>
      <c r="B182" s="27">
        <f>IF(A182="","",IFERROR(IF(MOD(A182,7)=0,"Sunday",IF(MOD(A182,7)=1,"Monday",IF(MOD(A182,7)=2,"Tuesday",IF(MOD(A182,7)=3,"Wednesday",IF(MOD(A182,7)=4,"Thursday",IF(MOD(A182,7)=5,"Friday","Saturday")))))),""))</f>
        <v/>
      </c>
      <c r="C182" s="28" t="n"/>
      <c r="D182" s="28" t="n"/>
      <c r="E182" s="27">
        <f>IF(A182="","",IFERROR(C182-D182,0))</f>
        <v/>
      </c>
      <c r="F182" s="28" t="n"/>
      <c r="G182" s="28" t="n"/>
      <c r="H182" s="28" t="n"/>
      <c r="I182" s="28" t="n"/>
      <c r="J182" s="28" t="n"/>
      <c r="K182" s="28" t="n"/>
      <c r="L182" s="28" t="n"/>
      <c r="M182" s="47" t="n"/>
      <c r="N182" s="47" t="n"/>
      <c r="O182" s="47" t="n"/>
      <c r="P182" s="48">
        <f>IF(A182="","",IFERROR(SUM(M182:O182),0))</f>
        <v/>
      </c>
      <c r="Q182" s="49">
        <f>IF(A182="","",IFERROR(F182/E182,0))</f>
        <v/>
      </c>
      <c r="R182" s="48">
        <f>IF(A182="","",IFERROR(M182/F182,0))</f>
        <v/>
      </c>
      <c r="S182" s="48">
        <f>IF(A182="","",IFERROR(M182/E182,0))</f>
        <v/>
      </c>
      <c r="T182" s="28" t="n"/>
      <c r="U182" s="50" t="n"/>
      <c r="V182" s="50" t="n"/>
      <c r="W182" s="50" t="n"/>
      <c r="X182" s="50" t="n"/>
      <c r="Y182" s="50" t="n"/>
      <c r="Z182" s="51">
        <f>IF(A182="","",IFERROR(SUM(U182:Y182),0))</f>
        <v/>
      </c>
      <c r="AA182" s="47" t="n"/>
      <c r="AB182" s="49">
        <f>IF(A182="","",IFERROR(AA182/P182,0))</f>
        <v/>
      </c>
      <c r="AC182" s="28" t="n"/>
      <c r="AD182" s="47" t="n"/>
      <c r="AE182" s="50" t="n"/>
      <c r="AF182" s="51">
        <f>IF(A182="","",IFERROR(T182/U182,0))</f>
        <v/>
      </c>
      <c r="AG182" s="28" t="n"/>
      <c r="AH182" s="28" t="n"/>
      <c r="AI182" s="27">
        <f>IF(A182="","",IFERROR(IF(C182&lt;&gt;'Dashboard'!$K$3,"Check room count",IF(D182&gt;C182,"Out-of-order rooms exceed inventory",IF(F182&gt;E182,"Occupied rooms exceed sellable rooms",IF(G182&gt;F182,"Complimentary rooms exceed occupied rooms",IF(J182&gt;F182,"Stayovers exceed occupied rooms",IF(OR(M182&lt;0,N182&lt;0,O182&lt;0,AA182&lt;0),"Negative amount entered",IF(OR(Q182&gt;1,Q182&lt;0),"Check occupancy","OK"))))))),"Check Data"))</f>
        <v/>
      </c>
      <c r="AJ182" s="28" t="n"/>
    </row>
    <row r="183">
      <c r="A183" s="46" t="n"/>
      <c r="B183" s="27">
        <f>IF(A183="","",IFERROR(IF(MOD(A183,7)=0,"Sunday",IF(MOD(A183,7)=1,"Monday",IF(MOD(A183,7)=2,"Tuesday",IF(MOD(A183,7)=3,"Wednesday",IF(MOD(A183,7)=4,"Thursday",IF(MOD(A183,7)=5,"Friday","Saturday")))))),""))</f>
        <v/>
      </c>
      <c r="C183" s="28" t="n"/>
      <c r="D183" s="28" t="n"/>
      <c r="E183" s="27">
        <f>IF(A183="","",IFERROR(C183-D183,0))</f>
        <v/>
      </c>
      <c r="F183" s="28" t="n"/>
      <c r="G183" s="28" t="n"/>
      <c r="H183" s="28" t="n"/>
      <c r="I183" s="28" t="n"/>
      <c r="J183" s="28" t="n"/>
      <c r="K183" s="28" t="n"/>
      <c r="L183" s="28" t="n"/>
      <c r="M183" s="47" t="n"/>
      <c r="N183" s="47" t="n"/>
      <c r="O183" s="47" t="n"/>
      <c r="P183" s="48">
        <f>IF(A183="","",IFERROR(SUM(M183:O183),0))</f>
        <v/>
      </c>
      <c r="Q183" s="49">
        <f>IF(A183="","",IFERROR(F183/E183,0))</f>
        <v/>
      </c>
      <c r="R183" s="48">
        <f>IF(A183="","",IFERROR(M183/F183,0))</f>
        <v/>
      </c>
      <c r="S183" s="48">
        <f>IF(A183="","",IFERROR(M183/E183,0))</f>
        <v/>
      </c>
      <c r="T183" s="28" t="n"/>
      <c r="U183" s="50" t="n"/>
      <c r="V183" s="50" t="n"/>
      <c r="W183" s="50" t="n"/>
      <c r="X183" s="50" t="n"/>
      <c r="Y183" s="50" t="n"/>
      <c r="Z183" s="51">
        <f>IF(A183="","",IFERROR(SUM(U183:Y183),0))</f>
        <v/>
      </c>
      <c r="AA183" s="47" t="n"/>
      <c r="AB183" s="49">
        <f>IF(A183="","",IFERROR(AA183/P183,0))</f>
        <v/>
      </c>
      <c r="AC183" s="28" t="n"/>
      <c r="AD183" s="47" t="n"/>
      <c r="AE183" s="50" t="n"/>
      <c r="AF183" s="51">
        <f>IF(A183="","",IFERROR(T183/U183,0))</f>
        <v/>
      </c>
      <c r="AG183" s="28" t="n"/>
      <c r="AH183" s="28" t="n"/>
      <c r="AI183" s="27">
        <f>IF(A183="","",IFERROR(IF(C183&lt;&gt;'Dashboard'!$K$3,"Check room count",IF(D183&gt;C183,"Out-of-order rooms exceed inventory",IF(F183&gt;E183,"Occupied rooms exceed sellable rooms",IF(G183&gt;F183,"Complimentary rooms exceed occupied rooms",IF(J183&gt;F183,"Stayovers exceed occupied rooms",IF(OR(M183&lt;0,N183&lt;0,O183&lt;0,AA183&lt;0),"Negative amount entered",IF(OR(Q183&gt;1,Q183&lt;0),"Check occupancy","OK"))))))),"Check Data"))</f>
        <v/>
      </c>
      <c r="AJ183" s="28" t="n"/>
    </row>
    <row r="184">
      <c r="A184" s="46" t="n"/>
      <c r="B184" s="27">
        <f>IF(A184="","",IFERROR(IF(MOD(A184,7)=0,"Sunday",IF(MOD(A184,7)=1,"Monday",IF(MOD(A184,7)=2,"Tuesday",IF(MOD(A184,7)=3,"Wednesday",IF(MOD(A184,7)=4,"Thursday",IF(MOD(A184,7)=5,"Friday","Saturday")))))),""))</f>
        <v/>
      </c>
      <c r="C184" s="28" t="n"/>
      <c r="D184" s="28" t="n"/>
      <c r="E184" s="27">
        <f>IF(A184="","",IFERROR(C184-D184,0))</f>
        <v/>
      </c>
      <c r="F184" s="28" t="n"/>
      <c r="G184" s="28" t="n"/>
      <c r="H184" s="28" t="n"/>
      <c r="I184" s="28" t="n"/>
      <c r="J184" s="28" t="n"/>
      <c r="K184" s="28" t="n"/>
      <c r="L184" s="28" t="n"/>
      <c r="M184" s="47" t="n"/>
      <c r="N184" s="47" t="n"/>
      <c r="O184" s="47" t="n"/>
      <c r="P184" s="48">
        <f>IF(A184="","",IFERROR(SUM(M184:O184),0))</f>
        <v/>
      </c>
      <c r="Q184" s="49">
        <f>IF(A184="","",IFERROR(F184/E184,0))</f>
        <v/>
      </c>
      <c r="R184" s="48">
        <f>IF(A184="","",IFERROR(M184/F184,0))</f>
        <v/>
      </c>
      <c r="S184" s="48">
        <f>IF(A184="","",IFERROR(M184/E184,0))</f>
        <v/>
      </c>
      <c r="T184" s="28" t="n"/>
      <c r="U184" s="50" t="n"/>
      <c r="V184" s="50" t="n"/>
      <c r="W184" s="50" t="n"/>
      <c r="X184" s="50" t="n"/>
      <c r="Y184" s="50" t="n"/>
      <c r="Z184" s="51">
        <f>IF(A184="","",IFERROR(SUM(U184:Y184),0))</f>
        <v/>
      </c>
      <c r="AA184" s="47" t="n"/>
      <c r="AB184" s="49">
        <f>IF(A184="","",IFERROR(AA184/P184,0))</f>
        <v/>
      </c>
      <c r="AC184" s="28" t="n"/>
      <c r="AD184" s="47" t="n"/>
      <c r="AE184" s="50" t="n"/>
      <c r="AF184" s="51">
        <f>IF(A184="","",IFERROR(T184/U184,0))</f>
        <v/>
      </c>
      <c r="AG184" s="28" t="n"/>
      <c r="AH184" s="28" t="n"/>
      <c r="AI184" s="27">
        <f>IF(A184="","",IFERROR(IF(C184&lt;&gt;'Dashboard'!$K$3,"Check room count",IF(D184&gt;C184,"Out-of-order rooms exceed inventory",IF(F184&gt;E184,"Occupied rooms exceed sellable rooms",IF(G184&gt;F184,"Complimentary rooms exceed occupied rooms",IF(J184&gt;F184,"Stayovers exceed occupied rooms",IF(OR(M184&lt;0,N184&lt;0,O184&lt;0,AA184&lt;0),"Negative amount entered",IF(OR(Q184&gt;1,Q184&lt;0),"Check occupancy","OK"))))))),"Check Data"))</f>
        <v/>
      </c>
      <c r="AJ184" s="28" t="n"/>
    </row>
    <row r="185">
      <c r="A185" s="46" t="n"/>
      <c r="B185" s="27">
        <f>IF(A185="","",IFERROR(IF(MOD(A185,7)=0,"Sunday",IF(MOD(A185,7)=1,"Monday",IF(MOD(A185,7)=2,"Tuesday",IF(MOD(A185,7)=3,"Wednesday",IF(MOD(A185,7)=4,"Thursday",IF(MOD(A185,7)=5,"Friday","Saturday")))))),""))</f>
        <v/>
      </c>
      <c r="C185" s="28" t="n"/>
      <c r="D185" s="28" t="n"/>
      <c r="E185" s="27">
        <f>IF(A185="","",IFERROR(C185-D185,0))</f>
        <v/>
      </c>
      <c r="F185" s="28" t="n"/>
      <c r="G185" s="28" t="n"/>
      <c r="H185" s="28" t="n"/>
      <c r="I185" s="28" t="n"/>
      <c r="J185" s="28" t="n"/>
      <c r="K185" s="28" t="n"/>
      <c r="L185" s="28" t="n"/>
      <c r="M185" s="47" t="n"/>
      <c r="N185" s="47" t="n"/>
      <c r="O185" s="47" t="n"/>
      <c r="P185" s="48">
        <f>IF(A185="","",IFERROR(SUM(M185:O185),0))</f>
        <v/>
      </c>
      <c r="Q185" s="49">
        <f>IF(A185="","",IFERROR(F185/E185,0))</f>
        <v/>
      </c>
      <c r="R185" s="48">
        <f>IF(A185="","",IFERROR(M185/F185,0))</f>
        <v/>
      </c>
      <c r="S185" s="48">
        <f>IF(A185="","",IFERROR(M185/E185,0))</f>
        <v/>
      </c>
      <c r="T185" s="28" t="n"/>
      <c r="U185" s="50" t="n"/>
      <c r="V185" s="50" t="n"/>
      <c r="W185" s="50" t="n"/>
      <c r="X185" s="50" t="n"/>
      <c r="Y185" s="50" t="n"/>
      <c r="Z185" s="51">
        <f>IF(A185="","",IFERROR(SUM(U185:Y185),0))</f>
        <v/>
      </c>
      <c r="AA185" s="47" t="n"/>
      <c r="AB185" s="49">
        <f>IF(A185="","",IFERROR(AA185/P185,0))</f>
        <v/>
      </c>
      <c r="AC185" s="28" t="n"/>
      <c r="AD185" s="47" t="n"/>
      <c r="AE185" s="50" t="n"/>
      <c r="AF185" s="51">
        <f>IF(A185="","",IFERROR(T185/U185,0))</f>
        <v/>
      </c>
      <c r="AG185" s="28" t="n"/>
      <c r="AH185" s="28" t="n"/>
      <c r="AI185" s="27">
        <f>IF(A185="","",IFERROR(IF(C185&lt;&gt;'Dashboard'!$K$3,"Check room count",IF(D185&gt;C185,"Out-of-order rooms exceed inventory",IF(F185&gt;E185,"Occupied rooms exceed sellable rooms",IF(G185&gt;F185,"Complimentary rooms exceed occupied rooms",IF(J185&gt;F185,"Stayovers exceed occupied rooms",IF(OR(M185&lt;0,N185&lt;0,O185&lt;0,AA185&lt;0),"Negative amount entered",IF(OR(Q185&gt;1,Q185&lt;0),"Check occupancy","OK"))))))),"Check Data"))</f>
        <v/>
      </c>
      <c r="AJ185" s="28" t="n"/>
    </row>
    <row r="186">
      <c r="A186" s="46" t="n"/>
      <c r="B186" s="27">
        <f>IF(A186="","",IFERROR(IF(MOD(A186,7)=0,"Sunday",IF(MOD(A186,7)=1,"Monday",IF(MOD(A186,7)=2,"Tuesday",IF(MOD(A186,7)=3,"Wednesday",IF(MOD(A186,7)=4,"Thursday",IF(MOD(A186,7)=5,"Friday","Saturday")))))),""))</f>
        <v/>
      </c>
      <c r="C186" s="28" t="n"/>
      <c r="D186" s="28" t="n"/>
      <c r="E186" s="27">
        <f>IF(A186="","",IFERROR(C186-D186,0))</f>
        <v/>
      </c>
      <c r="F186" s="28" t="n"/>
      <c r="G186" s="28" t="n"/>
      <c r="H186" s="28" t="n"/>
      <c r="I186" s="28" t="n"/>
      <c r="J186" s="28" t="n"/>
      <c r="K186" s="28" t="n"/>
      <c r="L186" s="28" t="n"/>
      <c r="M186" s="47" t="n"/>
      <c r="N186" s="47" t="n"/>
      <c r="O186" s="47" t="n"/>
      <c r="P186" s="48">
        <f>IF(A186="","",IFERROR(SUM(M186:O186),0))</f>
        <v/>
      </c>
      <c r="Q186" s="49">
        <f>IF(A186="","",IFERROR(F186/E186,0))</f>
        <v/>
      </c>
      <c r="R186" s="48">
        <f>IF(A186="","",IFERROR(M186/F186,0))</f>
        <v/>
      </c>
      <c r="S186" s="48">
        <f>IF(A186="","",IFERROR(M186/E186,0))</f>
        <v/>
      </c>
      <c r="T186" s="28" t="n"/>
      <c r="U186" s="50" t="n"/>
      <c r="V186" s="50" t="n"/>
      <c r="W186" s="50" t="n"/>
      <c r="X186" s="50" t="n"/>
      <c r="Y186" s="50" t="n"/>
      <c r="Z186" s="51">
        <f>IF(A186="","",IFERROR(SUM(U186:Y186),0))</f>
        <v/>
      </c>
      <c r="AA186" s="47" t="n"/>
      <c r="AB186" s="49">
        <f>IF(A186="","",IFERROR(AA186/P186,0))</f>
        <v/>
      </c>
      <c r="AC186" s="28" t="n"/>
      <c r="AD186" s="47" t="n"/>
      <c r="AE186" s="50" t="n"/>
      <c r="AF186" s="51">
        <f>IF(A186="","",IFERROR(T186/U186,0))</f>
        <v/>
      </c>
      <c r="AG186" s="28" t="n"/>
      <c r="AH186" s="28" t="n"/>
      <c r="AI186" s="27">
        <f>IF(A186="","",IFERROR(IF(C186&lt;&gt;'Dashboard'!$K$3,"Check room count",IF(D186&gt;C186,"Out-of-order rooms exceed inventory",IF(F186&gt;E186,"Occupied rooms exceed sellable rooms",IF(G186&gt;F186,"Complimentary rooms exceed occupied rooms",IF(J186&gt;F186,"Stayovers exceed occupied rooms",IF(OR(M186&lt;0,N186&lt;0,O186&lt;0,AA186&lt;0),"Negative amount entered",IF(OR(Q186&gt;1,Q186&lt;0),"Check occupancy","OK"))))))),"Check Data"))</f>
        <v/>
      </c>
      <c r="AJ186" s="28" t="n"/>
    </row>
    <row r="187">
      <c r="A187" s="46" t="n"/>
      <c r="B187" s="27">
        <f>IF(A187="","",IFERROR(IF(MOD(A187,7)=0,"Sunday",IF(MOD(A187,7)=1,"Monday",IF(MOD(A187,7)=2,"Tuesday",IF(MOD(A187,7)=3,"Wednesday",IF(MOD(A187,7)=4,"Thursday",IF(MOD(A187,7)=5,"Friday","Saturday")))))),""))</f>
        <v/>
      </c>
      <c r="C187" s="28" t="n"/>
      <c r="D187" s="28" t="n"/>
      <c r="E187" s="27">
        <f>IF(A187="","",IFERROR(C187-D187,0))</f>
        <v/>
      </c>
      <c r="F187" s="28" t="n"/>
      <c r="G187" s="28" t="n"/>
      <c r="H187" s="28" t="n"/>
      <c r="I187" s="28" t="n"/>
      <c r="J187" s="28" t="n"/>
      <c r="K187" s="28" t="n"/>
      <c r="L187" s="28" t="n"/>
      <c r="M187" s="47" t="n"/>
      <c r="N187" s="47" t="n"/>
      <c r="O187" s="47" t="n"/>
      <c r="P187" s="48">
        <f>IF(A187="","",IFERROR(SUM(M187:O187),0))</f>
        <v/>
      </c>
      <c r="Q187" s="49">
        <f>IF(A187="","",IFERROR(F187/E187,0))</f>
        <v/>
      </c>
      <c r="R187" s="48">
        <f>IF(A187="","",IFERROR(M187/F187,0))</f>
        <v/>
      </c>
      <c r="S187" s="48">
        <f>IF(A187="","",IFERROR(M187/E187,0))</f>
        <v/>
      </c>
      <c r="T187" s="28" t="n"/>
      <c r="U187" s="50" t="n"/>
      <c r="V187" s="50" t="n"/>
      <c r="W187" s="50" t="n"/>
      <c r="X187" s="50" t="n"/>
      <c r="Y187" s="50" t="n"/>
      <c r="Z187" s="51">
        <f>IF(A187="","",IFERROR(SUM(U187:Y187),0))</f>
        <v/>
      </c>
      <c r="AA187" s="47" t="n"/>
      <c r="AB187" s="49">
        <f>IF(A187="","",IFERROR(AA187/P187,0))</f>
        <v/>
      </c>
      <c r="AC187" s="28" t="n"/>
      <c r="AD187" s="47" t="n"/>
      <c r="AE187" s="50" t="n"/>
      <c r="AF187" s="51">
        <f>IF(A187="","",IFERROR(T187/U187,0))</f>
        <v/>
      </c>
      <c r="AG187" s="28" t="n"/>
      <c r="AH187" s="28" t="n"/>
      <c r="AI187" s="27">
        <f>IF(A187="","",IFERROR(IF(C187&lt;&gt;'Dashboard'!$K$3,"Check room count",IF(D187&gt;C187,"Out-of-order rooms exceed inventory",IF(F187&gt;E187,"Occupied rooms exceed sellable rooms",IF(G187&gt;F187,"Complimentary rooms exceed occupied rooms",IF(J187&gt;F187,"Stayovers exceed occupied rooms",IF(OR(M187&lt;0,N187&lt;0,O187&lt;0,AA187&lt;0),"Negative amount entered",IF(OR(Q187&gt;1,Q187&lt;0),"Check occupancy","OK"))))))),"Check Data"))</f>
        <v/>
      </c>
      <c r="AJ187" s="28" t="n"/>
    </row>
    <row r="188">
      <c r="A188" s="46" t="n"/>
      <c r="B188" s="27">
        <f>IF(A188="","",IFERROR(IF(MOD(A188,7)=0,"Sunday",IF(MOD(A188,7)=1,"Monday",IF(MOD(A188,7)=2,"Tuesday",IF(MOD(A188,7)=3,"Wednesday",IF(MOD(A188,7)=4,"Thursday",IF(MOD(A188,7)=5,"Friday","Saturday")))))),""))</f>
        <v/>
      </c>
      <c r="C188" s="28" t="n"/>
      <c r="D188" s="28" t="n"/>
      <c r="E188" s="27">
        <f>IF(A188="","",IFERROR(C188-D188,0))</f>
        <v/>
      </c>
      <c r="F188" s="28" t="n"/>
      <c r="G188" s="28" t="n"/>
      <c r="H188" s="28" t="n"/>
      <c r="I188" s="28" t="n"/>
      <c r="J188" s="28" t="n"/>
      <c r="K188" s="28" t="n"/>
      <c r="L188" s="28" t="n"/>
      <c r="M188" s="47" t="n"/>
      <c r="N188" s="47" t="n"/>
      <c r="O188" s="47" t="n"/>
      <c r="P188" s="48">
        <f>IF(A188="","",IFERROR(SUM(M188:O188),0))</f>
        <v/>
      </c>
      <c r="Q188" s="49">
        <f>IF(A188="","",IFERROR(F188/E188,0))</f>
        <v/>
      </c>
      <c r="R188" s="48">
        <f>IF(A188="","",IFERROR(M188/F188,0))</f>
        <v/>
      </c>
      <c r="S188" s="48">
        <f>IF(A188="","",IFERROR(M188/E188,0))</f>
        <v/>
      </c>
      <c r="T188" s="28" t="n"/>
      <c r="U188" s="50" t="n"/>
      <c r="V188" s="50" t="n"/>
      <c r="W188" s="50" t="n"/>
      <c r="X188" s="50" t="n"/>
      <c r="Y188" s="50" t="n"/>
      <c r="Z188" s="51">
        <f>IF(A188="","",IFERROR(SUM(U188:Y188),0))</f>
        <v/>
      </c>
      <c r="AA188" s="47" t="n"/>
      <c r="AB188" s="49">
        <f>IF(A188="","",IFERROR(AA188/P188,0))</f>
        <v/>
      </c>
      <c r="AC188" s="28" t="n"/>
      <c r="AD188" s="47" t="n"/>
      <c r="AE188" s="50" t="n"/>
      <c r="AF188" s="51">
        <f>IF(A188="","",IFERROR(T188/U188,0))</f>
        <v/>
      </c>
      <c r="AG188" s="28" t="n"/>
      <c r="AH188" s="28" t="n"/>
      <c r="AI188" s="27">
        <f>IF(A188="","",IFERROR(IF(C188&lt;&gt;'Dashboard'!$K$3,"Check room count",IF(D188&gt;C188,"Out-of-order rooms exceed inventory",IF(F188&gt;E188,"Occupied rooms exceed sellable rooms",IF(G188&gt;F188,"Complimentary rooms exceed occupied rooms",IF(J188&gt;F188,"Stayovers exceed occupied rooms",IF(OR(M188&lt;0,N188&lt;0,O188&lt;0,AA188&lt;0),"Negative amount entered",IF(OR(Q188&gt;1,Q188&lt;0),"Check occupancy","OK"))))))),"Check Data"))</f>
        <v/>
      </c>
      <c r="AJ188" s="28" t="n"/>
    </row>
    <row r="189">
      <c r="A189" s="46" t="n"/>
      <c r="B189" s="27">
        <f>IF(A189="","",IFERROR(IF(MOD(A189,7)=0,"Sunday",IF(MOD(A189,7)=1,"Monday",IF(MOD(A189,7)=2,"Tuesday",IF(MOD(A189,7)=3,"Wednesday",IF(MOD(A189,7)=4,"Thursday",IF(MOD(A189,7)=5,"Friday","Saturday")))))),""))</f>
        <v/>
      </c>
      <c r="C189" s="28" t="n"/>
      <c r="D189" s="28" t="n"/>
      <c r="E189" s="27">
        <f>IF(A189="","",IFERROR(C189-D189,0))</f>
        <v/>
      </c>
      <c r="F189" s="28" t="n"/>
      <c r="G189" s="28" t="n"/>
      <c r="H189" s="28" t="n"/>
      <c r="I189" s="28" t="n"/>
      <c r="J189" s="28" t="n"/>
      <c r="K189" s="28" t="n"/>
      <c r="L189" s="28" t="n"/>
      <c r="M189" s="47" t="n"/>
      <c r="N189" s="47" t="n"/>
      <c r="O189" s="47" t="n"/>
      <c r="P189" s="48">
        <f>IF(A189="","",IFERROR(SUM(M189:O189),0))</f>
        <v/>
      </c>
      <c r="Q189" s="49">
        <f>IF(A189="","",IFERROR(F189/E189,0))</f>
        <v/>
      </c>
      <c r="R189" s="48">
        <f>IF(A189="","",IFERROR(M189/F189,0))</f>
        <v/>
      </c>
      <c r="S189" s="48">
        <f>IF(A189="","",IFERROR(M189/E189,0))</f>
        <v/>
      </c>
      <c r="T189" s="28" t="n"/>
      <c r="U189" s="50" t="n"/>
      <c r="V189" s="50" t="n"/>
      <c r="W189" s="50" t="n"/>
      <c r="X189" s="50" t="n"/>
      <c r="Y189" s="50" t="n"/>
      <c r="Z189" s="51">
        <f>IF(A189="","",IFERROR(SUM(U189:Y189),0))</f>
        <v/>
      </c>
      <c r="AA189" s="47" t="n"/>
      <c r="AB189" s="49">
        <f>IF(A189="","",IFERROR(AA189/P189,0))</f>
        <v/>
      </c>
      <c r="AC189" s="28" t="n"/>
      <c r="AD189" s="47" t="n"/>
      <c r="AE189" s="50" t="n"/>
      <c r="AF189" s="51">
        <f>IF(A189="","",IFERROR(T189/U189,0))</f>
        <v/>
      </c>
      <c r="AG189" s="28" t="n"/>
      <c r="AH189" s="28" t="n"/>
      <c r="AI189" s="27">
        <f>IF(A189="","",IFERROR(IF(C189&lt;&gt;'Dashboard'!$K$3,"Check room count",IF(D189&gt;C189,"Out-of-order rooms exceed inventory",IF(F189&gt;E189,"Occupied rooms exceed sellable rooms",IF(G189&gt;F189,"Complimentary rooms exceed occupied rooms",IF(J189&gt;F189,"Stayovers exceed occupied rooms",IF(OR(M189&lt;0,N189&lt;0,O189&lt;0,AA189&lt;0),"Negative amount entered",IF(OR(Q189&gt;1,Q189&lt;0),"Check occupancy","OK"))))))),"Check Data"))</f>
        <v/>
      </c>
      <c r="AJ189" s="28" t="n"/>
    </row>
    <row r="190">
      <c r="A190" s="46" t="n"/>
      <c r="B190" s="27">
        <f>IF(A190="","",IFERROR(IF(MOD(A190,7)=0,"Sunday",IF(MOD(A190,7)=1,"Monday",IF(MOD(A190,7)=2,"Tuesday",IF(MOD(A190,7)=3,"Wednesday",IF(MOD(A190,7)=4,"Thursday",IF(MOD(A190,7)=5,"Friday","Saturday")))))),""))</f>
        <v/>
      </c>
      <c r="C190" s="28" t="n"/>
      <c r="D190" s="28" t="n"/>
      <c r="E190" s="27">
        <f>IF(A190="","",IFERROR(C190-D190,0))</f>
        <v/>
      </c>
      <c r="F190" s="28" t="n"/>
      <c r="G190" s="28" t="n"/>
      <c r="H190" s="28" t="n"/>
      <c r="I190" s="28" t="n"/>
      <c r="J190" s="28" t="n"/>
      <c r="K190" s="28" t="n"/>
      <c r="L190" s="28" t="n"/>
      <c r="M190" s="47" t="n"/>
      <c r="N190" s="47" t="n"/>
      <c r="O190" s="47" t="n"/>
      <c r="P190" s="48">
        <f>IF(A190="","",IFERROR(SUM(M190:O190),0))</f>
        <v/>
      </c>
      <c r="Q190" s="49">
        <f>IF(A190="","",IFERROR(F190/E190,0))</f>
        <v/>
      </c>
      <c r="R190" s="48">
        <f>IF(A190="","",IFERROR(M190/F190,0))</f>
        <v/>
      </c>
      <c r="S190" s="48">
        <f>IF(A190="","",IFERROR(M190/E190,0))</f>
        <v/>
      </c>
      <c r="T190" s="28" t="n"/>
      <c r="U190" s="50" t="n"/>
      <c r="V190" s="50" t="n"/>
      <c r="W190" s="50" t="n"/>
      <c r="X190" s="50" t="n"/>
      <c r="Y190" s="50" t="n"/>
      <c r="Z190" s="51">
        <f>IF(A190="","",IFERROR(SUM(U190:Y190),0))</f>
        <v/>
      </c>
      <c r="AA190" s="47" t="n"/>
      <c r="AB190" s="49">
        <f>IF(A190="","",IFERROR(AA190/P190,0))</f>
        <v/>
      </c>
      <c r="AC190" s="28" t="n"/>
      <c r="AD190" s="47" t="n"/>
      <c r="AE190" s="50" t="n"/>
      <c r="AF190" s="51">
        <f>IF(A190="","",IFERROR(T190/U190,0))</f>
        <v/>
      </c>
      <c r="AG190" s="28" t="n"/>
      <c r="AH190" s="28" t="n"/>
      <c r="AI190" s="27">
        <f>IF(A190="","",IFERROR(IF(C190&lt;&gt;'Dashboard'!$K$3,"Check room count",IF(D190&gt;C190,"Out-of-order rooms exceed inventory",IF(F190&gt;E190,"Occupied rooms exceed sellable rooms",IF(G190&gt;F190,"Complimentary rooms exceed occupied rooms",IF(J190&gt;F190,"Stayovers exceed occupied rooms",IF(OR(M190&lt;0,N190&lt;0,O190&lt;0,AA190&lt;0),"Negative amount entered",IF(OR(Q190&gt;1,Q190&lt;0),"Check occupancy","OK"))))))),"Check Data"))</f>
        <v/>
      </c>
      <c r="AJ190" s="28" t="n"/>
    </row>
    <row r="191">
      <c r="A191" s="46" t="n"/>
      <c r="B191" s="27">
        <f>IF(A191="","",IFERROR(IF(MOD(A191,7)=0,"Sunday",IF(MOD(A191,7)=1,"Monday",IF(MOD(A191,7)=2,"Tuesday",IF(MOD(A191,7)=3,"Wednesday",IF(MOD(A191,7)=4,"Thursday",IF(MOD(A191,7)=5,"Friday","Saturday")))))),""))</f>
        <v/>
      </c>
      <c r="C191" s="28" t="n"/>
      <c r="D191" s="28" t="n"/>
      <c r="E191" s="27">
        <f>IF(A191="","",IFERROR(C191-D191,0))</f>
        <v/>
      </c>
      <c r="F191" s="28" t="n"/>
      <c r="G191" s="28" t="n"/>
      <c r="H191" s="28" t="n"/>
      <c r="I191" s="28" t="n"/>
      <c r="J191" s="28" t="n"/>
      <c r="K191" s="28" t="n"/>
      <c r="L191" s="28" t="n"/>
      <c r="M191" s="47" t="n"/>
      <c r="N191" s="47" t="n"/>
      <c r="O191" s="47" t="n"/>
      <c r="P191" s="48">
        <f>IF(A191="","",IFERROR(SUM(M191:O191),0))</f>
        <v/>
      </c>
      <c r="Q191" s="49">
        <f>IF(A191="","",IFERROR(F191/E191,0))</f>
        <v/>
      </c>
      <c r="R191" s="48">
        <f>IF(A191="","",IFERROR(M191/F191,0))</f>
        <v/>
      </c>
      <c r="S191" s="48">
        <f>IF(A191="","",IFERROR(M191/E191,0))</f>
        <v/>
      </c>
      <c r="T191" s="28" t="n"/>
      <c r="U191" s="50" t="n"/>
      <c r="V191" s="50" t="n"/>
      <c r="W191" s="50" t="n"/>
      <c r="X191" s="50" t="n"/>
      <c r="Y191" s="50" t="n"/>
      <c r="Z191" s="51">
        <f>IF(A191="","",IFERROR(SUM(U191:Y191),0))</f>
        <v/>
      </c>
      <c r="AA191" s="47" t="n"/>
      <c r="AB191" s="49">
        <f>IF(A191="","",IFERROR(AA191/P191,0))</f>
        <v/>
      </c>
      <c r="AC191" s="28" t="n"/>
      <c r="AD191" s="47" t="n"/>
      <c r="AE191" s="50" t="n"/>
      <c r="AF191" s="51">
        <f>IF(A191="","",IFERROR(T191/U191,0))</f>
        <v/>
      </c>
      <c r="AG191" s="28" t="n"/>
      <c r="AH191" s="28" t="n"/>
      <c r="AI191" s="27">
        <f>IF(A191="","",IFERROR(IF(C191&lt;&gt;'Dashboard'!$K$3,"Check room count",IF(D191&gt;C191,"Out-of-order rooms exceed inventory",IF(F191&gt;E191,"Occupied rooms exceed sellable rooms",IF(G191&gt;F191,"Complimentary rooms exceed occupied rooms",IF(J191&gt;F191,"Stayovers exceed occupied rooms",IF(OR(M191&lt;0,N191&lt;0,O191&lt;0,AA191&lt;0),"Negative amount entered",IF(OR(Q191&gt;1,Q191&lt;0),"Check occupancy","OK"))))))),"Check Data"))</f>
        <v/>
      </c>
      <c r="AJ191" s="28" t="n"/>
    </row>
    <row r="192">
      <c r="A192" s="46" t="n"/>
      <c r="B192" s="27">
        <f>IF(A192="","",IFERROR(IF(MOD(A192,7)=0,"Sunday",IF(MOD(A192,7)=1,"Monday",IF(MOD(A192,7)=2,"Tuesday",IF(MOD(A192,7)=3,"Wednesday",IF(MOD(A192,7)=4,"Thursday",IF(MOD(A192,7)=5,"Friday","Saturday")))))),""))</f>
        <v/>
      </c>
      <c r="C192" s="28" t="n"/>
      <c r="D192" s="28" t="n"/>
      <c r="E192" s="27">
        <f>IF(A192="","",IFERROR(C192-D192,0))</f>
        <v/>
      </c>
      <c r="F192" s="28" t="n"/>
      <c r="G192" s="28" t="n"/>
      <c r="H192" s="28" t="n"/>
      <c r="I192" s="28" t="n"/>
      <c r="J192" s="28" t="n"/>
      <c r="K192" s="28" t="n"/>
      <c r="L192" s="28" t="n"/>
      <c r="M192" s="47" t="n"/>
      <c r="N192" s="47" t="n"/>
      <c r="O192" s="47" t="n"/>
      <c r="P192" s="48">
        <f>IF(A192="","",IFERROR(SUM(M192:O192),0))</f>
        <v/>
      </c>
      <c r="Q192" s="49">
        <f>IF(A192="","",IFERROR(F192/E192,0))</f>
        <v/>
      </c>
      <c r="R192" s="48">
        <f>IF(A192="","",IFERROR(M192/F192,0))</f>
        <v/>
      </c>
      <c r="S192" s="48">
        <f>IF(A192="","",IFERROR(M192/E192,0))</f>
        <v/>
      </c>
      <c r="T192" s="28" t="n"/>
      <c r="U192" s="50" t="n"/>
      <c r="V192" s="50" t="n"/>
      <c r="W192" s="50" t="n"/>
      <c r="X192" s="50" t="n"/>
      <c r="Y192" s="50" t="n"/>
      <c r="Z192" s="51">
        <f>IF(A192="","",IFERROR(SUM(U192:Y192),0))</f>
        <v/>
      </c>
      <c r="AA192" s="47" t="n"/>
      <c r="AB192" s="49">
        <f>IF(A192="","",IFERROR(AA192/P192,0))</f>
        <v/>
      </c>
      <c r="AC192" s="28" t="n"/>
      <c r="AD192" s="47" t="n"/>
      <c r="AE192" s="50" t="n"/>
      <c r="AF192" s="51">
        <f>IF(A192="","",IFERROR(T192/U192,0))</f>
        <v/>
      </c>
      <c r="AG192" s="28" t="n"/>
      <c r="AH192" s="28" t="n"/>
      <c r="AI192" s="27">
        <f>IF(A192="","",IFERROR(IF(C192&lt;&gt;'Dashboard'!$K$3,"Check room count",IF(D192&gt;C192,"Out-of-order rooms exceed inventory",IF(F192&gt;E192,"Occupied rooms exceed sellable rooms",IF(G192&gt;F192,"Complimentary rooms exceed occupied rooms",IF(J192&gt;F192,"Stayovers exceed occupied rooms",IF(OR(M192&lt;0,N192&lt;0,O192&lt;0,AA192&lt;0),"Negative amount entered",IF(OR(Q192&gt;1,Q192&lt;0),"Check occupancy","OK"))))))),"Check Data"))</f>
        <v/>
      </c>
      <c r="AJ192" s="28" t="n"/>
    </row>
    <row r="193">
      <c r="A193" s="46" t="n"/>
      <c r="B193" s="27">
        <f>IF(A193="","",IFERROR(IF(MOD(A193,7)=0,"Sunday",IF(MOD(A193,7)=1,"Monday",IF(MOD(A193,7)=2,"Tuesday",IF(MOD(A193,7)=3,"Wednesday",IF(MOD(A193,7)=4,"Thursday",IF(MOD(A193,7)=5,"Friday","Saturday")))))),""))</f>
        <v/>
      </c>
      <c r="C193" s="28" t="n"/>
      <c r="D193" s="28" t="n"/>
      <c r="E193" s="27">
        <f>IF(A193="","",IFERROR(C193-D193,0))</f>
        <v/>
      </c>
      <c r="F193" s="28" t="n"/>
      <c r="G193" s="28" t="n"/>
      <c r="H193" s="28" t="n"/>
      <c r="I193" s="28" t="n"/>
      <c r="J193" s="28" t="n"/>
      <c r="K193" s="28" t="n"/>
      <c r="L193" s="28" t="n"/>
      <c r="M193" s="47" t="n"/>
      <c r="N193" s="47" t="n"/>
      <c r="O193" s="47" t="n"/>
      <c r="P193" s="48">
        <f>IF(A193="","",IFERROR(SUM(M193:O193),0))</f>
        <v/>
      </c>
      <c r="Q193" s="49">
        <f>IF(A193="","",IFERROR(F193/E193,0))</f>
        <v/>
      </c>
      <c r="R193" s="48">
        <f>IF(A193="","",IFERROR(M193/F193,0))</f>
        <v/>
      </c>
      <c r="S193" s="48">
        <f>IF(A193="","",IFERROR(M193/E193,0))</f>
        <v/>
      </c>
      <c r="T193" s="28" t="n"/>
      <c r="U193" s="50" t="n"/>
      <c r="V193" s="50" t="n"/>
      <c r="W193" s="50" t="n"/>
      <c r="X193" s="50" t="n"/>
      <c r="Y193" s="50" t="n"/>
      <c r="Z193" s="51">
        <f>IF(A193="","",IFERROR(SUM(U193:Y193),0))</f>
        <v/>
      </c>
      <c r="AA193" s="47" t="n"/>
      <c r="AB193" s="49">
        <f>IF(A193="","",IFERROR(AA193/P193,0))</f>
        <v/>
      </c>
      <c r="AC193" s="28" t="n"/>
      <c r="AD193" s="47" t="n"/>
      <c r="AE193" s="50" t="n"/>
      <c r="AF193" s="51">
        <f>IF(A193="","",IFERROR(T193/U193,0))</f>
        <v/>
      </c>
      <c r="AG193" s="28" t="n"/>
      <c r="AH193" s="28" t="n"/>
      <c r="AI193" s="27">
        <f>IF(A193="","",IFERROR(IF(C193&lt;&gt;'Dashboard'!$K$3,"Check room count",IF(D193&gt;C193,"Out-of-order rooms exceed inventory",IF(F193&gt;E193,"Occupied rooms exceed sellable rooms",IF(G193&gt;F193,"Complimentary rooms exceed occupied rooms",IF(J193&gt;F193,"Stayovers exceed occupied rooms",IF(OR(M193&lt;0,N193&lt;0,O193&lt;0,AA193&lt;0),"Negative amount entered",IF(OR(Q193&gt;1,Q193&lt;0),"Check occupancy","OK"))))))),"Check Data"))</f>
        <v/>
      </c>
      <c r="AJ193" s="28" t="n"/>
    </row>
    <row r="194">
      <c r="A194" s="46" t="n"/>
      <c r="B194" s="27">
        <f>IF(A194="","",IFERROR(IF(MOD(A194,7)=0,"Sunday",IF(MOD(A194,7)=1,"Monday",IF(MOD(A194,7)=2,"Tuesday",IF(MOD(A194,7)=3,"Wednesday",IF(MOD(A194,7)=4,"Thursday",IF(MOD(A194,7)=5,"Friday","Saturday")))))),""))</f>
        <v/>
      </c>
      <c r="C194" s="28" t="n"/>
      <c r="D194" s="28" t="n"/>
      <c r="E194" s="27">
        <f>IF(A194="","",IFERROR(C194-D194,0))</f>
        <v/>
      </c>
      <c r="F194" s="28" t="n"/>
      <c r="G194" s="28" t="n"/>
      <c r="H194" s="28" t="n"/>
      <c r="I194" s="28" t="n"/>
      <c r="J194" s="28" t="n"/>
      <c r="K194" s="28" t="n"/>
      <c r="L194" s="28" t="n"/>
      <c r="M194" s="47" t="n"/>
      <c r="N194" s="47" t="n"/>
      <c r="O194" s="47" t="n"/>
      <c r="P194" s="48">
        <f>IF(A194="","",IFERROR(SUM(M194:O194),0))</f>
        <v/>
      </c>
      <c r="Q194" s="49">
        <f>IF(A194="","",IFERROR(F194/E194,0))</f>
        <v/>
      </c>
      <c r="R194" s="48">
        <f>IF(A194="","",IFERROR(M194/F194,0))</f>
        <v/>
      </c>
      <c r="S194" s="48">
        <f>IF(A194="","",IFERROR(M194/E194,0))</f>
        <v/>
      </c>
      <c r="T194" s="28" t="n"/>
      <c r="U194" s="50" t="n"/>
      <c r="V194" s="50" t="n"/>
      <c r="W194" s="50" t="n"/>
      <c r="X194" s="50" t="n"/>
      <c r="Y194" s="50" t="n"/>
      <c r="Z194" s="51">
        <f>IF(A194="","",IFERROR(SUM(U194:Y194),0))</f>
        <v/>
      </c>
      <c r="AA194" s="47" t="n"/>
      <c r="AB194" s="49">
        <f>IF(A194="","",IFERROR(AA194/P194,0))</f>
        <v/>
      </c>
      <c r="AC194" s="28" t="n"/>
      <c r="AD194" s="47" t="n"/>
      <c r="AE194" s="50" t="n"/>
      <c r="AF194" s="51">
        <f>IF(A194="","",IFERROR(T194/U194,0))</f>
        <v/>
      </c>
      <c r="AG194" s="28" t="n"/>
      <c r="AH194" s="28" t="n"/>
      <c r="AI194" s="27">
        <f>IF(A194="","",IFERROR(IF(C194&lt;&gt;'Dashboard'!$K$3,"Check room count",IF(D194&gt;C194,"Out-of-order rooms exceed inventory",IF(F194&gt;E194,"Occupied rooms exceed sellable rooms",IF(G194&gt;F194,"Complimentary rooms exceed occupied rooms",IF(J194&gt;F194,"Stayovers exceed occupied rooms",IF(OR(M194&lt;0,N194&lt;0,O194&lt;0,AA194&lt;0),"Negative amount entered",IF(OR(Q194&gt;1,Q194&lt;0),"Check occupancy","OK"))))))),"Check Data"))</f>
        <v/>
      </c>
      <c r="AJ194" s="28" t="n"/>
    </row>
    <row r="195">
      <c r="A195" s="46" t="n"/>
      <c r="B195" s="27">
        <f>IF(A195="","",IFERROR(IF(MOD(A195,7)=0,"Sunday",IF(MOD(A195,7)=1,"Monday",IF(MOD(A195,7)=2,"Tuesday",IF(MOD(A195,7)=3,"Wednesday",IF(MOD(A195,7)=4,"Thursday",IF(MOD(A195,7)=5,"Friday","Saturday")))))),""))</f>
        <v/>
      </c>
      <c r="C195" s="28" t="n"/>
      <c r="D195" s="28" t="n"/>
      <c r="E195" s="27">
        <f>IF(A195="","",IFERROR(C195-D195,0))</f>
        <v/>
      </c>
      <c r="F195" s="28" t="n"/>
      <c r="G195" s="28" t="n"/>
      <c r="H195" s="28" t="n"/>
      <c r="I195" s="28" t="n"/>
      <c r="J195" s="28" t="n"/>
      <c r="K195" s="28" t="n"/>
      <c r="L195" s="28" t="n"/>
      <c r="M195" s="47" t="n"/>
      <c r="N195" s="47" t="n"/>
      <c r="O195" s="47" t="n"/>
      <c r="P195" s="48">
        <f>IF(A195="","",IFERROR(SUM(M195:O195),0))</f>
        <v/>
      </c>
      <c r="Q195" s="49">
        <f>IF(A195="","",IFERROR(F195/E195,0))</f>
        <v/>
      </c>
      <c r="R195" s="48">
        <f>IF(A195="","",IFERROR(M195/F195,0))</f>
        <v/>
      </c>
      <c r="S195" s="48">
        <f>IF(A195="","",IFERROR(M195/E195,0))</f>
        <v/>
      </c>
      <c r="T195" s="28" t="n"/>
      <c r="U195" s="50" t="n"/>
      <c r="V195" s="50" t="n"/>
      <c r="W195" s="50" t="n"/>
      <c r="X195" s="50" t="n"/>
      <c r="Y195" s="50" t="n"/>
      <c r="Z195" s="51">
        <f>IF(A195="","",IFERROR(SUM(U195:Y195),0))</f>
        <v/>
      </c>
      <c r="AA195" s="47" t="n"/>
      <c r="AB195" s="49">
        <f>IF(A195="","",IFERROR(AA195/P195,0))</f>
        <v/>
      </c>
      <c r="AC195" s="28" t="n"/>
      <c r="AD195" s="47" t="n"/>
      <c r="AE195" s="50" t="n"/>
      <c r="AF195" s="51">
        <f>IF(A195="","",IFERROR(T195/U195,0))</f>
        <v/>
      </c>
      <c r="AG195" s="28" t="n"/>
      <c r="AH195" s="28" t="n"/>
      <c r="AI195" s="27">
        <f>IF(A195="","",IFERROR(IF(C195&lt;&gt;'Dashboard'!$K$3,"Check room count",IF(D195&gt;C195,"Out-of-order rooms exceed inventory",IF(F195&gt;E195,"Occupied rooms exceed sellable rooms",IF(G195&gt;F195,"Complimentary rooms exceed occupied rooms",IF(J195&gt;F195,"Stayovers exceed occupied rooms",IF(OR(M195&lt;0,N195&lt;0,O195&lt;0,AA195&lt;0),"Negative amount entered",IF(OR(Q195&gt;1,Q195&lt;0),"Check occupancy","OK"))))))),"Check Data"))</f>
        <v/>
      </c>
      <c r="AJ195" s="28" t="n"/>
    </row>
    <row r="196">
      <c r="A196" s="46" t="n"/>
      <c r="B196" s="27">
        <f>IF(A196="","",IFERROR(IF(MOD(A196,7)=0,"Sunday",IF(MOD(A196,7)=1,"Monday",IF(MOD(A196,7)=2,"Tuesday",IF(MOD(A196,7)=3,"Wednesday",IF(MOD(A196,7)=4,"Thursday",IF(MOD(A196,7)=5,"Friday","Saturday")))))),""))</f>
        <v/>
      </c>
      <c r="C196" s="28" t="n"/>
      <c r="D196" s="28" t="n"/>
      <c r="E196" s="27">
        <f>IF(A196="","",IFERROR(C196-D196,0))</f>
        <v/>
      </c>
      <c r="F196" s="28" t="n"/>
      <c r="G196" s="28" t="n"/>
      <c r="H196" s="28" t="n"/>
      <c r="I196" s="28" t="n"/>
      <c r="J196" s="28" t="n"/>
      <c r="K196" s="28" t="n"/>
      <c r="L196" s="28" t="n"/>
      <c r="M196" s="47" t="n"/>
      <c r="N196" s="47" t="n"/>
      <c r="O196" s="47" t="n"/>
      <c r="P196" s="48">
        <f>IF(A196="","",IFERROR(SUM(M196:O196),0))</f>
        <v/>
      </c>
      <c r="Q196" s="49">
        <f>IF(A196="","",IFERROR(F196/E196,0))</f>
        <v/>
      </c>
      <c r="R196" s="48">
        <f>IF(A196="","",IFERROR(M196/F196,0))</f>
        <v/>
      </c>
      <c r="S196" s="48">
        <f>IF(A196="","",IFERROR(M196/E196,0))</f>
        <v/>
      </c>
      <c r="T196" s="28" t="n"/>
      <c r="U196" s="50" t="n"/>
      <c r="V196" s="50" t="n"/>
      <c r="W196" s="50" t="n"/>
      <c r="X196" s="50" t="n"/>
      <c r="Y196" s="50" t="n"/>
      <c r="Z196" s="51">
        <f>IF(A196="","",IFERROR(SUM(U196:Y196),0))</f>
        <v/>
      </c>
      <c r="AA196" s="47" t="n"/>
      <c r="AB196" s="49">
        <f>IF(A196="","",IFERROR(AA196/P196,0))</f>
        <v/>
      </c>
      <c r="AC196" s="28" t="n"/>
      <c r="AD196" s="47" t="n"/>
      <c r="AE196" s="50" t="n"/>
      <c r="AF196" s="51">
        <f>IF(A196="","",IFERROR(T196/U196,0))</f>
        <v/>
      </c>
      <c r="AG196" s="28" t="n"/>
      <c r="AH196" s="28" t="n"/>
      <c r="AI196" s="27">
        <f>IF(A196="","",IFERROR(IF(C196&lt;&gt;'Dashboard'!$K$3,"Check room count",IF(D196&gt;C196,"Out-of-order rooms exceed inventory",IF(F196&gt;E196,"Occupied rooms exceed sellable rooms",IF(G196&gt;F196,"Complimentary rooms exceed occupied rooms",IF(J196&gt;F196,"Stayovers exceed occupied rooms",IF(OR(M196&lt;0,N196&lt;0,O196&lt;0,AA196&lt;0),"Negative amount entered",IF(OR(Q196&gt;1,Q196&lt;0),"Check occupancy","OK"))))))),"Check Data"))</f>
        <v/>
      </c>
      <c r="AJ196" s="28" t="n"/>
    </row>
    <row r="197">
      <c r="A197" s="46" t="n"/>
      <c r="B197" s="27">
        <f>IF(A197="","",IFERROR(IF(MOD(A197,7)=0,"Sunday",IF(MOD(A197,7)=1,"Monday",IF(MOD(A197,7)=2,"Tuesday",IF(MOD(A197,7)=3,"Wednesday",IF(MOD(A197,7)=4,"Thursday",IF(MOD(A197,7)=5,"Friday","Saturday")))))),""))</f>
        <v/>
      </c>
      <c r="C197" s="28" t="n"/>
      <c r="D197" s="28" t="n"/>
      <c r="E197" s="27">
        <f>IF(A197="","",IFERROR(C197-D197,0))</f>
        <v/>
      </c>
      <c r="F197" s="28" t="n"/>
      <c r="G197" s="28" t="n"/>
      <c r="H197" s="28" t="n"/>
      <c r="I197" s="28" t="n"/>
      <c r="J197" s="28" t="n"/>
      <c r="K197" s="28" t="n"/>
      <c r="L197" s="28" t="n"/>
      <c r="M197" s="47" t="n"/>
      <c r="N197" s="47" t="n"/>
      <c r="O197" s="47" t="n"/>
      <c r="P197" s="48">
        <f>IF(A197="","",IFERROR(SUM(M197:O197),0))</f>
        <v/>
      </c>
      <c r="Q197" s="49">
        <f>IF(A197="","",IFERROR(F197/E197,0))</f>
        <v/>
      </c>
      <c r="R197" s="48">
        <f>IF(A197="","",IFERROR(M197/F197,0))</f>
        <v/>
      </c>
      <c r="S197" s="48">
        <f>IF(A197="","",IFERROR(M197/E197,0))</f>
        <v/>
      </c>
      <c r="T197" s="28" t="n"/>
      <c r="U197" s="50" t="n"/>
      <c r="V197" s="50" t="n"/>
      <c r="W197" s="50" t="n"/>
      <c r="X197" s="50" t="n"/>
      <c r="Y197" s="50" t="n"/>
      <c r="Z197" s="51">
        <f>IF(A197="","",IFERROR(SUM(U197:Y197),0))</f>
        <v/>
      </c>
      <c r="AA197" s="47" t="n"/>
      <c r="AB197" s="49">
        <f>IF(A197="","",IFERROR(AA197/P197,0))</f>
        <v/>
      </c>
      <c r="AC197" s="28" t="n"/>
      <c r="AD197" s="47" t="n"/>
      <c r="AE197" s="50" t="n"/>
      <c r="AF197" s="51">
        <f>IF(A197="","",IFERROR(T197/U197,0))</f>
        <v/>
      </c>
      <c r="AG197" s="28" t="n"/>
      <c r="AH197" s="28" t="n"/>
      <c r="AI197" s="27">
        <f>IF(A197="","",IFERROR(IF(C197&lt;&gt;'Dashboard'!$K$3,"Check room count",IF(D197&gt;C197,"Out-of-order rooms exceed inventory",IF(F197&gt;E197,"Occupied rooms exceed sellable rooms",IF(G197&gt;F197,"Complimentary rooms exceed occupied rooms",IF(J197&gt;F197,"Stayovers exceed occupied rooms",IF(OR(M197&lt;0,N197&lt;0,O197&lt;0,AA197&lt;0),"Negative amount entered",IF(OR(Q197&gt;1,Q197&lt;0),"Check occupancy","OK"))))))),"Check Data"))</f>
        <v/>
      </c>
      <c r="AJ197" s="28" t="n"/>
    </row>
    <row r="198">
      <c r="A198" s="46" t="n"/>
      <c r="B198" s="27">
        <f>IF(A198="","",IFERROR(IF(MOD(A198,7)=0,"Sunday",IF(MOD(A198,7)=1,"Monday",IF(MOD(A198,7)=2,"Tuesday",IF(MOD(A198,7)=3,"Wednesday",IF(MOD(A198,7)=4,"Thursday",IF(MOD(A198,7)=5,"Friday","Saturday")))))),""))</f>
        <v/>
      </c>
      <c r="C198" s="28" t="n"/>
      <c r="D198" s="28" t="n"/>
      <c r="E198" s="27">
        <f>IF(A198="","",IFERROR(C198-D198,0))</f>
        <v/>
      </c>
      <c r="F198" s="28" t="n"/>
      <c r="G198" s="28" t="n"/>
      <c r="H198" s="28" t="n"/>
      <c r="I198" s="28" t="n"/>
      <c r="J198" s="28" t="n"/>
      <c r="K198" s="28" t="n"/>
      <c r="L198" s="28" t="n"/>
      <c r="M198" s="47" t="n"/>
      <c r="N198" s="47" t="n"/>
      <c r="O198" s="47" t="n"/>
      <c r="P198" s="48">
        <f>IF(A198="","",IFERROR(SUM(M198:O198),0))</f>
        <v/>
      </c>
      <c r="Q198" s="49">
        <f>IF(A198="","",IFERROR(F198/E198,0))</f>
        <v/>
      </c>
      <c r="R198" s="48">
        <f>IF(A198="","",IFERROR(M198/F198,0))</f>
        <v/>
      </c>
      <c r="S198" s="48">
        <f>IF(A198="","",IFERROR(M198/E198,0))</f>
        <v/>
      </c>
      <c r="T198" s="28" t="n"/>
      <c r="U198" s="50" t="n"/>
      <c r="V198" s="50" t="n"/>
      <c r="W198" s="50" t="n"/>
      <c r="X198" s="50" t="n"/>
      <c r="Y198" s="50" t="n"/>
      <c r="Z198" s="51">
        <f>IF(A198="","",IFERROR(SUM(U198:Y198),0))</f>
        <v/>
      </c>
      <c r="AA198" s="47" t="n"/>
      <c r="AB198" s="49">
        <f>IF(A198="","",IFERROR(AA198/P198,0))</f>
        <v/>
      </c>
      <c r="AC198" s="28" t="n"/>
      <c r="AD198" s="47" t="n"/>
      <c r="AE198" s="50" t="n"/>
      <c r="AF198" s="51">
        <f>IF(A198="","",IFERROR(T198/U198,0))</f>
        <v/>
      </c>
      <c r="AG198" s="28" t="n"/>
      <c r="AH198" s="28" t="n"/>
      <c r="AI198" s="27">
        <f>IF(A198="","",IFERROR(IF(C198&lt;&gt;'Dashboard'!$K$3,"Check room count",IF(D198&gt;C198,"Out-of-order rooms exceed inventory",IF(F198&gt;E198,"Occupied rooms exceed sellable rooms",IF(G198&gt;F198,"Complimentary rooms exceed occupied rooms",IF(J198&gt;F198,"Stayovers exceed occupied rooms",IF(OR(M198&lt;0,N198&lt;0,O198&lt;0,AA198&lt;0),"Negative amount entered",IF(OR(Q198&gt;1,Q198&lt;0),"Check occupancy","OK"))))))),"Check Data"))</f>
        <v/>
      </c>
      <c r="AJ198" s="28" t="n"/>
    </row>
    <row r="199">
      <c r="A199" s="46" t="n"/>
      <c r="B199" s="27">
        <f>IF(A199="","",IFERROR(IF(MOD(A199,7)=0,"Sunday",IF(MOD(A199,7)=1,"Monday",IF(MOD(A199,7)=2,"Tuesday",IF(MOD(A199,7)=3,"Wednesday",IF(MOD(A199,7)=4,"Thursday",IF(MOD(A199,7)=5,"Friday","Saturday")))))),""))</f>
        <v/>
      </c>
      <c r="C199" s="28" t="n"/>
      <c r="D199" s="28" t="n"/>
      <c r="E199" s="27">
        <f>IF(A199="","",IFERROR(C199-D199,0))</f>
        <v/>
      </c>
      <c r="F199" s="28" t="n"/>
      <c r="G199" s="28" t="n"/>
      <c r="H199" s="28" t="n"/>
      <c r="I199" s="28" t="n"/>
      <c r="J199" s="28" t="n"/>
      <c r="K199" s="28" t="n"/>
      <c r="L199" s="28" t="n"/>
      <c r="M199" s="47" t="n"/>
      <c r="N199" s="47" t="n"/>
      <c r="O199" s="47" t="n"/>
      <c r="P199" s="48">
        <f>IF(A199="","",IFERROR(SUM(M199:O199),0))</f>
        <v/>
      </c>
      <c r="Q199" s="49">
        <f>IF(A199="","",IFERROR(F199/E199,0))</f>
        <v/>
      </c>
      <c r="R199" s="48">
        <f>IF(A199="","",IFERROR(M199/F199,0))</f>
        <v/>
      </c>
      <c r="S199" s="48">
        <f>IF(A199="","",IFERROR(M199/E199,0))</f>
        <v/>
      </c>
      <c r="T199" s="28" t="n"/>
      <c r="U199" s="50" t="n"/>
      <c r="V199" s="50" t="n"/>
      <c r="W199" s="50" t="n"/>
      <c r="X199" s="50" t="n"/>
      <c r="Y199" s="50" t="n"/>
      <c r="Z199" s="51">
        <f>IF(A199="","",IFERROR(SUM(U199:Y199),0))</f>
        <v/>
      </c>
      <c r="AA199" s="47" t="n"/>
      <c r="AB199" s="49">
        <f>IF(A199="","",IFERROR(AA199/P199,0))</f>
        <v/>
      </c>
      <c r="AC199" s="28" t="n"/>
      <c r="AD199" s="47" t="n"/>
      <c r="AE199" s="50" t="n"/>
      <c r="AF199" s="51">
        <f>IF(A199="","",IFERROR(T199/U199,0))</f>
        <v/>
      </c>
      <c r="AG199" s="28" t="n"/>
      <c r="AH199" s="28" t="n"/>
      <c r="AI199" s="27">
        <f>IF(A199="","",IFERROR(IF(C199&lt;&gt;'Dashboard'!$K$3,"Check room count",IF(D199&gt;C199,"Out-of-order rooms exceed inventory",IF(F199&gt;E199,"Occupied rooms exceed sellable rooms",IF(G199&gt;F199,"Complimentary rooms exceed occupied rooms",IF(J199&gt;F199,"Stayovers exceed occupied rooms",IF(OR(M199&lt;0,N199&lt;0,O199&lt;0,AA199&lt;0),"Negative amount entered",IF(OR(Q199&gt;1,Q199&lt;0),"Check occupancy","OK"))))))),"Check Data"))</f>
        <v/>
      </c>
      <c r="AJ199" s="28" t="n"/>
    </row>
    <row r="200">
      <c r="A200" s="46" t="n"/>
      <c r="B200" s="27">
        <f>IF(A200="","",IFERROR(IF(MOD(A200,7)=0,"Sunday",IF(MOD(A200,7)=1,"Monday",IF(MOD(A200,7)=2,"Tuesday",IF(MOD(A200,7)=3,"Wednesday",IF(MOD(A200,7)=4,"Thursday",IF(MOD(A200,7)=5,"Friday","Saturday")))))),""))</f>
        <v/>
      </c>
      <c r="C200" s="28" t="n"/>
      <c r="D200" s="28" t="n"/>
      <c r="E200" s="27">
        <f>IF(A200="","",IFERROR(C200-D200,0))</f>
        <v/>
      </c>
      <c r="F200" s="28" t="n"/>
      <c r="G200" s="28" t="n"/>
      <c r="H200" s="28" t="n"/>
      <c r="I200" s="28" t="n"/>
      <c r="J200" s="28" t="n"/>
      <c r="K200" s="28" t="n"/>
      <c r="L200" s="28" t="n"/>
      <c r="M200" s="47" t="n"/>
      <c r="N200" s="47" t="n"/>
      <c r="O200" s="47" t="n"/>
      <c r="P200" s="48">
        <f>IF(A200="","",IFERROR(SUM(M200:O200),0))</f>
        <v/>
      </c>
      <c r="Q200" s="49">
        <f>IF(A200="","",IFERROR(F200/E200,0))</f>
        <v/>
      </c>
      <c r="R200" s="48">
        <f>IF(A200="","",IFERROR(M200/F200,0))</f>
        <v/>
      </c>
      <c r="S200" s="48">
        <f>IF(A200="","",IFERROR(M200/E200,0))</f>
        <v/>
      </c>
      <c r="T200" s="28" t="n"/>
      <c r="U200" s="50" t="n"/>
      <c r="V200" s="50" t="n"/>
      <c r="W200" s="50" t="n"/>
      <c r="X200" s="50" t="n"/>
      <c r="Y200" s="50" t="n"/>
      <c r="Z200" s="51">
        <f>IF(A200="","",IFERROR(SUM(U200:Y200),0))</f>
        <v/>
      </c>
      <c r="AA200" s="47" t="n"/>
      <c r="AB200" s="49">
        <f>IF(A200="","",IFERROR(AA200/P200,0))</f>
        <v/>
      </c>
      <c r="AC200" s="28" t="n"/>
      <c r="AD200" s="47" t="n"/>
      <c r="AE200" s="50" t="n"/>
      <c r="AF200" s="51">
        <f>IF(A200="","",IFERROR(T200/U200,0))</f>
        <v/>
      </c>
      <c r="AG200" s="28" t="n"/>
      <c r="AH200" s="28" t="n"/>
      <c r="AI200" s="27">
        <f>IF(A200="","",IFERROR(IF(C200&lt;&gt;'Dashboard'!$K$3,"Check room count",IF(D200&gt;C200,"Out-of-order rooms exceed inventory",IF(F200&gt;E200,"Occupied rooms exceed sellable rooms",IF(G200&gt;F200,"Complimentary rooms exceed occupied rooms",IF(J200&gt;F200,"Stayovers exceed occupied rooms",IF(OR(M200&lt;0,N200&lt;0,O200&lt;0,AA200&lt;0),"Negative amount entered",IF(OR(Q200&gt;1,Q200&lt;0),"Check occupancy","OK"))))))),"Check Data"))</f>
        <v/>
      </c>
      <c r="AJ200" s="28" t="n"/>
    </row>
    <row r="201">
      <c r="A201" s="46" t="n"/>
      <c r="B201" s="27">
        <f>IF(A201="","",IFERROR(IF(MOD(A201,7)=0,"Sunday",IF(MOD(A201,7)=1,"Monday",IF(MOD(A201,7)=2,"Tuesday",IF(MOD(A201,7)=3,"Wednesday",IF(MOD(A201,7)=4,"Thursday",IF(MOD(A201,7)=5,"Friday","Saturday")))))),""))</f>
        <v/>
      </c>
      <c r="C201" s="28" t="n"/>
      <c r="D201" s="28" t="n"/>
      <c r="E201" s="27">
        <f>IF(A201="","",IFERROR(C201-D201,0))</f>
        <v/>
      </c>
      <c r="F201" s="28" t="n"/>
      <c r="G201" s="28" t="n"/>
      <c r="H201" s="28" t="n"/>
      <c r="I201" s="28" t="n"/>
      <c r="J201" s="28" t="n"/>
      <c r="K201" s="28" t="n"/>
      <c r="L201" s="28" t="n"/>
      <c r="M201" s="47" t="n"/>
      <c r="N201" s="47" t="n"/>
      <c r="O201" s="47" t="n"/>
      <c r="P201" s="48">
        <f>IF(A201="","",IFERROR(SUM(M201:O201),0))</f>
        <v/>
      </c>
      <c r="Q201" s="49">
        <f>IF(A201="","",IFERROR(F201/E201,0))</f>
        <v/>
      </c>
      <c r="R201" s="48">
        <f>IF(A201="","",IFERROR(M201/F201,0))</f>
        <v/>
      </c>
      <c r="S201" s="48">
        <f>IF(A201="","",IFERROR(M201/E201,0))</f>
        <v/>
      </c>
      <c r="T201" s="28" t="n"/>
      <c r="U201" s="50" t="n"/>
      <c r="V201" s="50" t="n"/>
      <c r="W201" s="50" t="n"/>
      <c r="X201" s="50" t="n"/>
      <c r="Y201" s="50" t="n"/>
      <c r="Z201" s="51">
        <f>IF(A201="","",IFERROR(SUM(U201:Y201),0))</f>
        <v/>
      </c>
      <c r="AA201" s="47" t="n"/>
      <c r="AB201" s="49">
        <f>IF(A201="","",IFERROR(AA201/P201,0))</f>
        <v/>
      </c>
      <c r="AC201" s="28" t="n"/>
      <c r="AD201" s="47" t="n"/>
      <c r="AE201" s="50" t="n"/>
      <c r="AF201" s="51">
        <f>IF(A201="","",IFERROR(T201/U201,0))</f>
        <v/>
      </c>
      <c r="AG201" s="28" t="n"/>
      <c r="AH201" s="28" t="n"/>
      <c r="AI201" s="27">
        <f>IF(A201="","",IFERROR(IF(C201&lt;&gt;'Dashboard'!$K$3,"Check room count",IF(D201&gt;C201,"Out-of-order rooms exceed inventory",IF(F201&gt;E201,"Occupied rooms exceed sellable rooms",IF(G201&gt;F201,"Complimentary rooms exceed occupied rooms",IF(J201&gt;F201,"Stayovers exceed occupied rooms",IF(OR(M201&lt;0,N201&lt;0,O201&lt;0,AA201&lt;0),"Negative amount entered",IF(OR(Q201&gt;1,Q201&lt;0),"Check occupancy","OK"))))))),"Check Data"))</f>
        <v/>
      </c>
      <c r="AJ201" s="28" t="n"/>
    </row>
    <row r="202">
      <c r="A202" s="46" t="n"/>
      <c r="B202" s="27">
        <f>IF(A202="","",IFERROR(IF(MOD(A202,7)=0,"Sunday",IF(MOD(A202,7)=1,"Monday",IF(MOD(A202,7)=2,"Tuesday",IF(MOD(A202,7)=3,"Wednesday",IF(MOD(A202,7)=4,"Thursday",IF(MOD(A202,7)=5,"Friday","Saturday")))))),""))</f>
        <v/>
      </c>
      <c r="C202" s="28" t="n"/>
      <c r="D202" s="28" t="n"/>
      <c r="E202" s="27">
        <f>IF(A202="","",IFERROR(C202-D202,0))</f>
        <v/>
      </c>
      <c r="F202" s="28" t="n"/>
      <c r="G202" s="28" t="n"/>
      <c r="H202" s="28" t="n"/>
      <c r="I202" s="28" t="n"/>
      <c r="J202" s="28" t="n"/>
      <c r="K202" s="28" t="n"/>
      <c r="L202" s="28" t="n"/>
      <c r="M202" s="47" t="n"/>
      <c r="N202" s="47" t="n"/>
      <c r="O202" s="47" t="n"/>
      <c r="P202" s="48">
        <f>IF(A202="","",IFERROR(SUM(M202:O202),0))</f>
        <v/>
      </c>
      <c r="Q202" s="49">
        <f>IF(A202="","",IFERROR(F202/E202,0))</f>
        <v/>
      </c>
      <c r="R202" s="48">
        <f>IF(A202="","",IFERROR(M202/F202,0))</f>
        <v/>
      </c>
      <c r="S202" s="48">
        <f>IF(A202="","",IFERROR(M202/E202,0))</f>
        <v/>
      </c>
      <c r="T202" s="28" t="n"/>
      <c r="U202" s="50" t="n"/>
      <c r="V202" s="50" t="n"/>
      <c r="W202" s="50" t="n"/>
      <c r="X202" s="50" t="n"/>
      <c r="Y202" s="50" t="n"/>
      <c r="Z202" s="51">
        <f>IF(A202="","",IFERROR(SUM(U202:Y202),0))</f>
        <v/>
      </c>
      <c r="AA202" s="47" t="n"/>
      <c r="AB202" s="49">
        <f>IF(A202="","",IFERROR(AA202/P202,0))</f>
        <v/>
      </c>
      <c r="AC202" s="28" t="n"/>
      <c r="AD202" s="47" t="n"/>
      <c r="AE202" s="50" t="n"/>
      <c r="AF202" s="51">
        <f>IF(A202="","",IFERROR(T202/U202,0))</f>
        <v/>
      </c>
      <c r="AG202" s="28" t="n"/>
      <c r="AH202" s="28" t="n"/>
      <c r="AI202" s="27">
        <f>IF(A202="","",IFERROR(IF(C202&lt;&gt;'Dashboard'!$K$3,"Check room count",IF(D202&gt;C202,"Out-of-order rooms exceed inventory",IF(F202&gt;E202,"Occupied rooms exceed sellable rooms",IF(G202&gt;F202,"Complimentary rooms exceed occupied rooms",IF(J202&gt;F202,"Stayovers exceed occupied rooms",IF(OR(M202&lt;0,N202&lt;0,O202&lt;0,AA202&lt;0),"Negative amount entered",IF(OR(Q202&gt;1,Q202&lt;0),"Check occupancy","OK"))))))),"Check Data"))</f>
        <v/>
      </c>
      <c r="AJ202" s="28" t="n"/>
    </row>
    <row r="203">
      <c r="A203" s="46" t="n"/>
      <c r="B203" s="27">
        <f>IF(A203="","",IFERROR(IF(MOD(A203,7)=0,"Sunday",IF(MOD(A203,7)=1,"Monday",IF(MOD(A203,7)=2,"Tuesday",IF(MOD(A203,7)=3,"Wednesday",IF(MOD(A203,7)=4,"Thursday",IF(MOD(A203,7)=5,"Friday","Saturday")))))),""))</f>
        <v/>
      </c>
      <c r="C203" s="28" t="n"/>
      <c r="D203" s="28" t="n"/>
      <c r="E203" s="27">
        <f>IF(A203="","",IFERROR(C203-D203,0))</f>
        <v/>
      </c>
      <c r="F203" s="28" t="n"/>
      <c r="G203" s="28" t="n"/>
      <c r="H203" s="28" t="n"/>
      <c r="I203" s="28" t="n"/>
      <c r="J203" s="28" t="n"/>
      <c r="K203" s="28" t="n"/>
      <c r="L203" s="28" t="n"/>
      <c r="M203" s="47" t="n"/>
      <c r="N203" s="47" t="n"/>
      <c r="O203" s="47" t="n"/>
      <c r="P203" s="48">
        <f>IF(A203="","",IFERROR(SUM(M203:O203),0))</f>
        <v/>
      </c>
      <c r="Q203" s="49">
        <f>IF(A203="","",IFERROR(F203/E203,0))</f>
        <v/>
      </c>
      <c r="R203" s="48">
        <f>IF(A203="","",IFERROR(M203/F203,0))</f>
        <v/>
      </c>
      <c r="S203" s="48">
        <f>IF(A203="","",IFERROR(M203/E203,0))</f>
        <v/>
      </c>
      <c r="T203" s="28" t="n"/>
      <c r="U203" s="50" t="n"/>
      <c r="V203" s="50" t="n"/>
      <c r="W203" s="50" t="n"/>
      <c r="X203" s="50" t="n"/>
      <c r="Y203" s="50" t="n"/>
      <c r="Z203" s="51">
        <f>IF(A203="","",IFERROR(SUM(U203:Y203),0))</f>
        <v/>
      </c>
      <c r="AA203" s="47" t="n"/>
      <c r="AB203" s="49">
        <f>IF(A203="","",IFERROR(AA203/P203,0))</f>
        <v/>
      </c>
      <c r="AC203" s="28" t="n"/>
      <c r="AD203" s="47" t="n"/>
      <c r="AE203" s="50" t="n"/>
      <c r="AF203" s="51">
        <f>IF(A203="","",IFERROR(T203/U203,0))</f>
        <v/>
      </c>
      <c r="AG203" s="28" t="n"/>
      <c r="AH203" s="28" t="n"/>
      <c r="AI203" s="27">
        <f>IF(A203="","",IFERROR(IF(C203&lt;&gt;'Dashboard'!$K$3,"Check room count",IF(D203&gt;C203,"Out-of-order rooms exceed inventory",IF(F203&gt;E203,"Occupied rooms exceed sellable rooms",IF(G203&gt;F203,"Complimentary rooms exceed occupied rooms",IF(J203&gt;F203,"Stayovers exceed occupied rooms",IF(OR(M203&lt;0,N203&lt;0,O203&lt;0,AA203&lt;0),"Negative amount entered",IF(OR(Q203&gt;1,Q203&lt;0),"Check occupancy","OK"))))))),"Check Data"))</f>
        <v/>
      </c>
      <c r="AJ203" s="28" t="n"/>
    </row>
    <row r="204">
      <c r="A204" s="46" t="n"/>
      <c r="B204" s="27">
        <f>IF(A204="","",IFERROR(IF(MOD(A204,7)=0,"Sunday",IF(MOD(A204,7)=1,"Monday",IF(MOD(A204,7)=2,"Tuesday",IF(MOD(A204,7)=3,"Wednesday",IF(MOD(A204,7)=4,"Thursday",IF(MOD(A204,7)=5,"Friday","Saturday")))))),""))</f>
        <v/>
      </c>
      <c r="C204" s="28" t="n"/>
      <c r="D204" s="28" t="n"/>
      <c r="E204" s="27">
        <f>IF(A204="","",IFERROR(C204-D204,0))</f>
        <v/>
      </c>
      <c r="F204" s="28" t="n"/>
      <c r="G204" s="28" t="n"/>
      <c r="H204" s="28" t="n"/>
      <c r="I204" s="28" t="n"/>
      <c r="J204" s="28" t="n"/>
      <c r="K204" s="28" t="n"/>
      <c r="L204" s="28" t="n"/>
      <c r="M204" s="47" t="n"/>
      <c r="N204" s="47" t="n"/>
      <c r="O204" s="47" t="n"/>
      <c r="P204" s="48">
        <f>IF(A204="","",IFERROR(SUM(M204:O204),0))</f>
        <v/>
      </c>
      <c r="Q204" s="49">
        <f>IF(A204="","",IFERROR(F204/E204,0))</f>
        <v/>
      </c>
      <c r="R204" s="48">
        <f>IF(A204="","",IFERROR(M204/F204,0))</f>
        <v/>
      </c>
      <c r="S204" s="48">
        <f>IF(A204="","",IFERROR(M204/E204,0))</f>
        <v/>
      </c>
      <c r="T204" s="28" t="n"/>
      <c r="U204" s="50" t="n"/>
      <c r="V204" s="50" t="n"/>
      <c r="W204" s="50" t="n"/>
      <c r="X204" s="50" t="n"/>
      <c r="Y204" s="50" t="n"/>
      <c r="Z204" s="51">
        <f>IF(A204="","",IFERROR(SUM(U204:Y204),0))</f>
        <v/>
      </c>
      <c r="AA204" s="47" t="n"/>
      <c r="AB204" s="49">
        <f>IF(A204="","",IFERROR(AA204/P204,0))</f>
        <v/>
      </c>
      <c r="AC204" s="28" t="n"/>
      <c r="AD204" s="47" t="n"/>
      <c r="AE204" s="50" t="n"/>
      <c r="AF204" s="51">
        <f>IF(A204="","",IFERROR(T204/U204,0))</f>
        <v/>
      </c>
      <c r="AG204" s="28" t="n"/>
      <c r="AH204" s="28" t="n"/>
      <c r="AI204" s="27">
        <f>IF(A204="","",IFERROR(IF(C204&lt;&gt;'Dashboard'!$K$3,"Check room count",IF(D204&gt;C204,"Out-of-order rooms exceed inventory",IF(F204&gt;E204,"Occupied rooms exceed sellable rooms",IF(G204&gt;F204,"Complimentary rooms exceed occupied rooms",IF(J204&gt;F204,"Stayovers exceed occupied rooms",IF(OR(M204&lt;0,N204&lt;0,O204&lt;0,AA204&lt;0),"Negative amount entered",IF(OR(Q204&gt;1,Q204&lt;0),"Check occupancy","OK"))))))),"Check Data"))</f>
        <v/>
      </c>
      <c r="AJ204" s="28" t="n"/>
    </row>
    <row r="205">
      <c r="A205" s="46" t="n"/>
      <c r="B205" s="27">
        <f>IF(A205="","",IFERROR(IF(MOD(A205,7)=0,"Sunday",IF(MOD(A205,7)=1,"Monday",IF(MOD(A205,7)=2,"Tuesday",IF(MOD(A205,7)=3,"Wednesday",IF(MOD(A205,7)=4,"Thursday",IF(MOD(A205,7)=5,"Friday","Saturday")))))),""))</f>
        <v/>
      </c>
      <c r="C205" s="28" t="n"/>
      <c r="D205" s="28" t="n"/>
      <c r="E205" s="27">
        <f>IF(A205="","",IFERROR(C205-D205,0))</f>
        <v/>
      </c>
      <c r="F205" s="28" t="n"/>
      <c r="G205" s="28" t="n"/>
      <c r="H205" s="28" t="n"/>
      <c r="I205" s="28" t="n"/>
      <c r="J205" s="28" t="n"/>
      <c r="K205" s="28" t="n"/>
      <c r="L205" s="28" t="n"/>
      <c r="M205" s="47" t="n"/>
      <c r="N205" s="47" t="n"/>
      <c r="O205" s="47" t="n"/>
      <c r="P205" s="48">
        <f>IF(A205="","",IFERROR(SUM(M205:O205),0))</f>
        <v/>
      </c>
      <c r="Q205" s="49">
        <f>IF(A205="","",IFERROR(F205/E205,0))</f>
        <v/>
      </c>
      <c r="R205" s="48">
        <f>IF(A205="","",IFERROR(M205/F205,0))</f>
        <v/>
      </c>
      <c r="S205" s="48">
        <f>IF(A205="","",IFERROR(M205/E205,0))</f>
        <v/>
      </c>
      <c r="T205" s="28" t="n"/>
      <c r="U205" s="50" t="n"/>
      <c r="V205" s="50" t="n"/>
      <c r="W205" s="50" t="n"/>
      <c r="X205" s="50" t="n"/>
      <c r="Y205" s="50" t="n"/>
      <c r="Z205" s="51">
        <f>IF(A205="","",IFERROR(SUM(U205:Y205),0))</f>
        <v/>
      </c>
      <c r="AA205" s="47" t="n"/>
      <c r="AB205" s="49">
        <f>IF(A205="","",IFERROR(AA205/P205,0))</f>
        <v/>
      </c>
      <c r="AC205" s="28" t="n"/>
      <c r="AD205" s="47" t="n"/>
      <c r="AE205" s="50" t="n"/>
      <c r="AF205" s="51">
        <f>IF(A205="","",IFERROR(T205/U205,0))</f>
        <v/>
      </c>
      <c r="AG205" s="28" t="n"/>
      <c r="AH205" s="28" t="n"/>
      <c r="AI205" s="27">
        <f>IF(A205="","",IFERROR(IF(C205&lt;&gt;'Dashboard'!$K$3,"Check room count",IF(D205&gt;C205,"Out-of-order rooms exceed inventory",IF(F205&gt;E205,"Occupied rooms exceed sellable rooms",IF(G205&gt;F205,"Complimentary rooms exceed occupied rooms",IF(J205&gt;F205,"Stayovers exceed occupied rooms",IF(OR(M205&lt;0,N205&lt;0,O205&lt;0,AA205&lt;0),"Negative amount entered",IF(OR(Q205&gt;1,Q205&lt;0),"Check occupancy","OK"))))))),"Check Data"))</f>
        <v/>
      </c>
      <c r="AJ205" s="28" t="n"/>
    </row>
    <row r="206">
      <c r="A206" s="46" t="n"/>
      <c r="B206" s="27">
        <f>IF(A206="","",IFERROR(IF(MOD(A206,7)=0,"Sunday",IF(MOD(A206,7)=1,"Monday",IF(MOD(A206,7)=2,"Tuesday",IF(MOD(A206,7)=3,"Wednesday",IF(MOD(A206,7)=4,"Thursday",IF(MOD(A206,7)=5,"Friday","Saturday")))))),""))</f>
        <v/>
      </c>
      <c r="C206" s="28" t="n"/>
      <c r="D206" s="28" t="n"/>
      <c r="E206" s="27">
        <f>IF(A206="","",IFERROR(C206-D206,0))</f>
        <v/>
      </c>
      <c r="F206" s="28" t="n"/>
      <c r="G206" s="28" t="n"/>
      <c r="H206" s="28" t="n"/>
      <c r="I206" s="28" t="n"/>
      <c r="J206" s="28" t="n"/>
      <c r="K206" s="28" t="n"/>
      <c r="L206" s="28" t="n"/>
      <c r="M206" s="47" t="n"/>
      <c r="N206" s="47" t="n"/>
      <c r="O206" s="47" t="n"/>
      <c r="P206" s="48">
        <f>IF(A206="","",IFERROR(SUM(M206:O206),0))</f>
        <v/>
      </c>
      <c r="Q206" s="49">
        <f>IF(A206="","",IFERROR(F206/E206,0))</f>
        <v/>
      </c>
      <c r="R206" s="48">
        <f>IF(A206="","",IFERROR(M206/F206,0))</f>
        <v/>
      </c>
      <c r="S206" s="48">
        <f>IF(A206="","",IFERROR(M206/E206,0))</f>
        <v/>
      </c>
      <c r="T206" s="28" t="n"/>
      <c r="U206" s="50" t="n"/>
      <c r="V206" s="50" t="n"/>
      <c r="W206" s="50" t="n"/>
      <c r="X206" s="50" t="n"/>
      <c r="Y206" s="50" t="n"/>
      <c r="Z206" s="51">
        <f>IF(A206="","",IFERROR(SUM(U206:Y206),0))</f>
        <v/>
      </c>
      <c r="AA206" s="47" t="n"/>
      <c r="AB206" s="49">
        <f>IF(A206="","",IFERROR(AA206/P206,0))</f>
        <v/>
      </c>
      <c r="AC206" s="28" t="n"/>
      <c r="AD206" s="47" t="n"/>
      <c r="AE206" s="50" t="n"/>
      <c r="AF206" s="51">
        <f>IF(A206="","",IFERROR(T206/U206,0))</f>
        <v/>
      </c>
      <c r="AG206" s="28" t="n"/>
      <c r="AH206" s="28" t="n"/>
      <c r="AI206" s="27">
        <f>IF(A206="","",IFERROR(IF(C206&lt;&gt;'Dashboard'!$K$3,"Check room count",IF(D206&gt;C206,"Out-of-order rooms exceed inventory",IF(F206&gt;E206,"Occupied rooms exceed sellable rooms",IF(G206&gt;F206,"Complimentary rooms exceed occupied rooms",IF(J206&gt;F206,"Stayovers exceed occupied rooms",IF(OR(M206&lt;0,N206&lt;0,O206&lt;0,AA206&lt;0),"Negative amount entered",IF(OR(Q206&gt;1,Q206&lt;0),"Check occupancy","OK"))))))),"Check Data"))</f>
        <v/>
      </c>
      <c r="AJ206" s="28" t="n"/>
    </row>
    <row r="207">
      <c r="A207" s="46" t="n"/>
      <c r="B207" s="27">
        <f>IF(A207="","",IFERROR(IF(MOD(A207,7)=0,"Sunday",IF(MOD(A207,7)=1,"Monday",IF(MOD(A207,7)=2,"Tuesday",IF(MOD(A207,7)=3,"Wednesday",IF(MOD(A207,7)=4,"Thursday",IF(MOD(A207,7)=5,"Friday","Saturday")))))),""))</f>
        <v/>
      </c>
      <c r="C207" s="28" t="n"/>
      <c r="D207" s="28" t="n"/>
      <c r="E207" s="27">
        <f>IF(A207="","",IFERROR(C207-D207,0))</f>
        <v/>
      </c>
      <c r="F207" s="28" t="n"/>
      <c r="G207" s="28" t="n"/>
      <c r="H207" s="28" t="n"/>
      <c r="I207" s="28" t="n"/>
      <c r="J207" s="28" t="n"/>
      <c r="K207" s="28" t="n"/>
      <c r="L207" s="28" t="n"/>
      <c r="M207" s="47" t="n"/>
      <c r="N207" s="47" t="n"/>
      <c r="O207" s="47" t="n"/>
      <c r="P207" s="48">
        <f>IF(A207="","",IFERROR(SUM(M207:O207),0))</f>
        <v/>
      </c>
      <c r="Q207" s="49">
        <f>IF(A207="","",IFERROR(F207/E207,0))</f>
        <v/>
      </c>
      <c r="R207" s="48">
        <f>IF(A207="","",IFERROR(M207/F207,0))</f>
        <v/>
      </c>
      <c r="S207" s="48">
        <f>IF(A207="","",IFERROR(M207/E207,0))</f>
        <v/>
      </c>
      <c r="T207" s="28" t="n"/>
      <c r="U207" s="50" t="n"/>
      <c r="V207" s="50" t="n"/>
      <c r="W207" s="50" t="n"/>
      <c r="X207" s="50" t="n"/>
      <c r="Y207" s="50" t="n"/>
      <c r="Z207" s="51">
        <f>IF(A207="","",IFERROR(SUM(U207:Y207),0))</f>
        <v/>
      </c>
      <c r="AA207" s="47" t="n"/>
      <c r="AB207" s="49">
        <f>IF(A207="","",IFERROR(AA207/P207,0))</f>
        <v/>
      </c>
      <c r="AC207" s="28" t="n"/>
      <c r="AD207" s="47" t="n"/>
      <c r="AE207" s="50" t="n"/>
      <c r="AF207" s="51">
        <f>IF(A207="","",IFERROR(T207/U207,0))</f>
        <v/>
      </c>
      <c r="AG207" s="28" t="n"/>
      <c r="AH207" s="28" t="n"/>
      <c r="AI207" s="27">
        <f>IF(A207="","",IFERROR(IF(C207&lt;&gt;'Dashboard'!$K$3,"Check room count",IF(D207&gt;C207,"Out-of-order rooms exceed inventory",IF(F207&gt;E207,"Occupied rooms exceed sellable rooms",IF(G207&gt;F207,"Complimentary rooms exceed occupied rooms",IF(J207&gt;F207,"Stayovers exceed occupied rooms",IF(OR(M207&lt;0,N207&lt;0,O207&lt;0,AA207&lt;0),"Negative amount entered",IF(OR(Q207&gt;1,Q207&lt;0),"Check occupancy","OK"))))))),"Check Data"))</f>
        <v/>
      </c>
      <c r="AJ207" s="28" t="n"/>
    </row>
    <row r="208">
      <c r="A208" s="46" t="n"/>
      <c r="B208" s="27">
        <f>IF(A208="","",IFERROR(IF(MOD(A208,7)=0,"Sunday",IF(MOD(A208,7)=1,"Monday",IF(MOD(A208,7)=2,"Tuesday",IF(MOD(A208,7)=3,"Wednesday",IF(MOD(A208,7)=4,"Thursday",IF(MOD(A208,7)=5,"Friday","Saturday")))))),""))</f>
        <v/>
      </c>
      <c r="C208" s="28" t="n"/>
      <c r="D208" s="28" t="n"/>
      <c r="E208" s="27">
        <f>IF(A208="","",IFERROR(C208-D208,0))</f>
        <v/>
      </c>
      <c r="F208" s="28" t="n"/>
      <c r="G208" s="28" t="n"/>
      <c r="H208" s="28" t="n"/>
      <c r="I208" s="28" t="n"/>
      <c r="J208" s="28" t="n"/>
      <c r="K208" s="28" t="n"/>
      <c r="L208" s="28" t="n"/>
      <c r="M208" s="47" t="n"/>
      <c r="N208" s="47" t="n"/>
      <c r="O208" s="47" t="n"/>
      <c r="P208" s="48">
        <f>IF(A208="","",IFERROR(SUM(M208:O208),0))</f>
        <v/>
      </c>
      <c r="Q208" s="49">
        <f>IF(A208="","",IFERROR(F208/E208,0))</f>
        <v/>
      </c>
      <c r="R208" s="48">
        <f>IF(A208="","",IFERROR(M208/F208,0))</f>
        <v/>
      </c>
      <c r="S208" s="48">
        <f>IF(A208="","",IFERROR(M208/E208,0))</f>
        <v/>
      </c>
      <c r="T208" s="28" t="n"/>
      <c r="U208" s="50" t="n"/>
      <c r="V208" s="50" t="n"/>
      <c r="W208" s="50" t="n"/>
      <c r="X208" s="50" t="n"/>
      <c r="Y208" s="50" t="n"/>
      <c r="Z208" s="51">
        <f>IF(A208="","",IFERROR(SUM(U208:Y208),0))</f>
        <v/>
      </c>
      <c r="AA208" s="47" t="n"/>
      <c r="AB208" s="49">
        <f>IF(A208="","",IFERROR(AA208/P208,0))</f>
        <v/>
      </c>
      <c r="AC208" s="28" t="n"/>
      <c r="AD208" s="47" t="n"/>
      <c r="AE208" s="50" t="n"/>
      <c r="AF208" s="51">
        <f>IF(A208="","",IFERROR(T208/U208,0))</f>
        <v/>
      </c>
      <c r="AG208" s="28" t="n"/>
      <c r="AH208" s="28" t="n"/>
      <c r="AI208" s="27">
        <f>IF(A208="","",IFERROR(IF(C208&lt;&gt;'Dashboard'!$K$3,"Check room count",IF(D208&gt;C208,"Out-of-order rooms exceed inventory",IF(F208&gt;E208,"Occupied rooms exceed sellable rooms",IF(G208&gt;F208,"Complimentary rooms exceed occupied rooms",IF(J208&gt;F208,"Stayovers exceed occupied rooms",IF(OR(M208&lt;0,N208&lt;0,O208&lt;0,AA208&lt;0),"Negative amount entered",IF(OR(Q208&gt;1,Q208&lt;0),"Check occupancy","OK"))))))),"Check Data"))</f>
        <v/>
      </c>
      <c r="AJ208" s="28" t="n"/>
    </row>
    <row r="209">
      <c r="A209" s="46" t="n"/>
      <c r="B209" s="27">
        <f>IF(A209="","",IFERROR(IF(MOD(A209,7)=0,"Sunday",IF(MOD(A209,7)=1,"Monday",IF(MOD(A209,7)=2,"Tuesday",IF(MOD(A209,7)=3,"Wednesday",IF(MOD(A209,7)=4,"Thursday",IF(MOD(A209,7)=5,"Friday","Saturday")))))),""))</f>
        <v/>
      </c>
      <c r="C209" s="28" t="n"/>
      <c r="D209" s="28" t="n"/>
      <c r="E209" s="27">
        <f>IF(A209="","",IFERROR(C209-D209,0))</f>
        <v/>
      </c>
      <c r="F209" s="28" t="n"/>
      <c r="G209" s="28" t="n"/>
      <c r="H209" s="28" t="n"/>
      <c r="I209" s="28" t="n"/>
      <c r="J209" s="28" t="n"/>
      <c r="K209" s="28" t="n"/>
      <c r="L209" s="28" t="n"/>
      <c r="M209" s="47" t="n"/>
      <c r="N209" s="47" t="n"/>
      <c r="O209" s="47" t="n"/>
      <c r="P209" s="48">
        <f>IF(A209="","",IFERROR(SUM(M209:O209),0))</f>
        <v/>
      </c>
      <c r="Q209" s="49">
        <f>IF(A209="","",IFERROR(F209/E209,0))</f>
        <v/>
      </c>
      <c r="R209" s="48">
        <f>IF(A209="","",IFERROR(M209/F209,0))</f>
        <v/>
      </c>
      <c r="S209" s="48">
        <f>IF(A209="","",IFERROR(M209/E209,0))</f>
        <v/>
      </c>
      <c r="T209" s="28" t="n"/>
      <c r="U209" s="50" t="n"/>
      <c r="V209" s="50" t="n"/>
      <c r="W209" s="50" t="n"/>
      <c r="X209" s="50" t="n"/>
      <c r="Y209" s="50" t="n"/>
      <c r="Z209" s="51">
        <f>IF(A209="","",IFERROR(SUM(U209:Y209),0))</f>
        <v/>
      </c>
      <c r="AA209" s="47" t="n"/>
      <c r="AB209" s="49">
        <f>IF(A209="","",IFERROR(AA209/P209,0))</f>
        <v/>
      </c>
      <c r="AC209" s="28" t="n"/>
      <c r="AD209" s="47" t="n"/>
      <c r="AE209" s="50" t="n"/>
      <c r="AF209" s="51">
        <f>IF(A209="","",IFERROR(T209/U209,0))</f>
        <v/>
      </c>
      <c r="AG209" s="28" t="n"/>
      <c r="AH209" s="28" t="n"/>
      <c r="AI209" s="27">
        <f>IF(A209="","",IFERROR(IF(C209&lt;&gt;'Dashboard'!$K$3,"Check room count",IF(D209&gt;C209,"Out-of-order rooms exceed inventory",IF(F209&gt;E209,"Occupied rooms exceed sellable rooms",IF(G209&gt;F209,"Complimentary rooms exceed occupied rooms",IF(J209&gt;F209,"Stayovers exceed occupied rooms",IF(OR(M209&lt;0,N209&lt;0,O209&lt;0,AA209&lt;0),"Negative amount entered",IF(OR(Q209&gt;1,Q209&lt;0),"Check occupancy","OK"))))))),"Check Data"))</f>
        <v/>
      </c>
      <c r="AJ209" s="28" t="n"/>
    </row>
    <row r="210">
      <c r="A210" s="46" t="n"/>
      <c r="B210" s="27">
        <f>IF(A210="","",IFERROR(IF(MOD(A210,7)=0,"Sunday",IF(MOD(A210,7)=1,"Monday",IF(MOD(A210,7)=2,"Tuesday",IF(MOD(A210,7)=3,"Wednesday",IF(MOD(A210,7)=4,"Thursday",IF(MOD(A210,7)=5,"Friday","Saturday")))))),""))</f>
        <v/>
      </c>
      <c r="C210" s="28" t="n"/>
      <c r="D210" s="28" t="n"/>
      <c r="E210" s="27">
        <f>IF(A210="","",IFERROR(C210-D210,0))</f>
        <v/>
      </c>
      <c r="F210" s="28" t="n"/>
      <c r="G210" s="28" t="n"/>
      <c r="H210" s="28" t="n"/>
      <c r="I210" s="28" t="n"/>
      <c r="J210" s="28" t="n"/>
      <c r="K210" s="28" t="n"/>
      <c r="L210" s="28" t="n"/>
      <c r="M210" s="47" t="n"/>
      <c r="N210" s="47" t="n"/>
      <c r="O210" s="47" t="n"/>
      <c r="P210" s="48">
        <f>IF(A210="","",IFERROR(SUM(M210:O210),0))</f>
        <v/>
      </c>
      <c r="Q210" s="49">
        <f>IF(A210="","",IFERROR(F210/E210,0))</f>
        <v/>
      </c>
      <c r="R210" s="48">
        <f>IF(A210="","",IFERROR(M210/F210,0))</f>
        <v/>
      </c>
      <c r="S210" s="48">
        <f>IF(A210="","",IFERROR(M210/E210,0))</f>
        <v/>
      </c>
      <c r="T210" s="28" t="n"/>
      <c r="U210" s="50" t="n"/>
      <c r="V210" s="50" t="n"/>
      <c r="W210" s="50" t="n"/>
      <c r="X210" s="50" t="n"/>
      <c r="Y210" s="50" t="n"/>
      <c r="Z210" s="51">
        <f>IF(A210="","",IFERROR(SUM(U210:Y210),0))</f>
        <v/>
      </c>
      <c r="AA210" s="47" t="n"/>
      <c r="AB210" s="49">
        <f>IF(A210="","",IFERROR(AA210/P210,0))</f>
        <v/>
      </c>
      <c r="AC210" s="28" t="n"/>
      <c r="AD210" s="47" t="n"/>
      <c r="AE210" s="50" t="n"/>
      <c r="AF210" s="51">
        <f>IF(A210="","",IFERROR(T210/U210,0))</f>
        <v/>
      </c>
      <c r="AG210" s="28" t="n"/>
      <c r="AH210" s="28" t="n"/>
      <c r="AI210" s="27">
        <f>IF(A210="","",IFERROR(IF(C210&lt;&gt;'Dashboard'!$K$3,"Check room count",IF(D210&gt;C210,"Out-of-order rooms exceed inventory",IF(F210&gt;E210,"Occupied rooms exceed sellable rooms",IF(G210&gt;F210,"Complimentary rooms exceed occupied rooms",IF(J210&gt;F210,"Stayovers exceed occupied rooms",IF(OR(M210&lt;0,N210&lt;0,O210&lt;0,AA210&lt;0),"Negative amount entered",IF(OR(Q210&gt;1,Q210&lt;0),"Check occupancy","OK"))))))),"Check Data"))</f>
        <v/>
      </c>
      <c r="AJ210" s="28" t="n"/>
    </row>
    <row r="211">
      <c r="A211" s="46" t="n"/>
      <c r="B211" s="27">
        <f>IF(A211="","",IFERROR(IF(MOD(A211,7)=0,"Sunday",IF(MOD(A211,7)=1,"Monday",IF(MOD(A211,7)=2,"Tuesday",IF(MOD(A211,7)=3,"Wednesday",IF(MOD(A211,7)=4,"Thursday",IF(MOD(A211,7)=5,"Friday","Saturday")))))),""))</f>
        <v/>
      </c>
      <c r="C211" s="28" t="n"/>
      <c r="D211" s="28" t="n"/>
      <c r="E211" s="27">
        <f>IF(A211="","",IFERROR(C211-D211,0))</f>
        <v/>
      </c>
      <c r="F211" s="28" t="n"/>
      <c r="G211" s="28" t="n"/>
      <c r="H211" s="28" t="n"/>
      <c r="I211" s="28" t="n"/>
      <c r="J211" s="28" t="n"/>
      <c r="K211" s="28" t="n"/>
      <c r="L211" s="28" t="n"/>
      <c r="M211" s="47" t="n"/>
      <c r="N211" s="47" t="n"/>
      <c r="O211" s="47" t="n"/>
      <c r="P211" s="48">
        <f>IF(A211="","",IFERROR(SUM(M211:O211),0))</f>
        <v/>
      </c>
      <c r="Q211" s="49">
        <f>IF(A211="","",IFERROR(F211/E211,0))</f>
        <v/>
      </c>
      <c r="R211" s="48">
        <f>IF(A211="","",IFERROR(M211/F211,0))</f>
        <v/>
      </c>
      <c r="S211" s="48">
        <f>IF(A211="","",IFERROR(M211/E211,0))</f>
        <v/>
      </c>
      <c r="T211" s="28" t="n"/>
      <c r="U211" s="50" t="n"/>
      <c r="V211" s="50" t="n"/>
      <c r="W211" s="50" t="n"/>
      <c r="X211" s="50" t="n"/>
      <c r="Y211" s="50" t="n"/>
      <c r="Z211" s="51">
        <f>IF(A211="","",IFERROR(SUM(U211:Y211),0))</f>
        <v/>
      </c>
      <c r="AA211" s="47" t="n"/>
      <c r="AB211" s="49">
        <f>IF(A211="","",IFERROR(AA211/P211,0))</f>
        <v/>
      </c>
      <c r="AC211" s="28" t="n"/>
      <c r="AD211" s="47" t="n"/>
      <c r="AE211" s="50" t="n"/>
      <c r="AF211" s="51">
        <f>IF(A211="","",IFERROR(T211/U211,0))</f>
        <v/>
      </c>
      <c r="AG211" s="28" t="n"/>
      <c r="AH211" s="28" t="n"/>
      <c r="AI211" s="27">
        <f>IF(A211="","",IFERROR(IF(C211&lt;&gt;'Dashboard'!$K$3,"Check room count",IF(D211&gt;C211,"Out-of-order rooms exceed inventory",IF(F211&gt;E211,"Occupied rooms exceed sellable rooms",IF(G211&gt;F211,"Complimentary rooms exceed occupied rooms",IF(J211&gt;F211,"Stayovers exceed occupied rooms",IF(OR(M211&lt;0,N211&lt;0,O211&lt;0,AA211&lt;0),"Negative amount entered",IF(OR(Q211&gt;1,Q211&lt;0),"Check occupancy","OK"))))))),"Check Data"))</f>
        <v/>
      </c>
      <c r="AJ211" s="28" t="n"/>
    </row>
    <row r="212">
      <c r="A212" s="46" t="n"/>
      <c r="B212" s="27">
        <f>IF(A212="","",IFERROR(IF(MOD(A212,7)=0,"Sunday",IF(MOD(A212,7)=1,"Monday",IF(MOD(A212,7)=2,"Tuesday",IF(MOD(A212,7)=3,"Wednesday",IF(MOD(A212,7)=4,"Thursday",IF(MOD(A212,7)=5,"Friday","Saturday")))))),""))</f>
        <v/>
      </c>
      <c r="C212" s="28" t="n"/>
      <c r="D212" s="28" t="n"/>
      <c r="E212" s="27">
        <f>IF(A212="","",IFERROR(C212-D212,0))</f>
        <v/>
      </c>
      <c r="F212" s="28" t="n"/>
      <c r="G212" s="28" t="n"/>
      <c r="H212" s="28" t="n"/>
      <c r="I212" s="28" t="n"/>
      <c r="J212" s="28" t="n"/>
      <c r="K212" s="28" t="n"/>
      <c r="L212" s="28" t="n"/>
      <c r="M212" s="47" t="n"/>
      <c r="N212" s="47" t="n"/>
      <c r="O212" s="47" t="n"/>
      <c r="P212" s="48">
        <f>IF(A212="","",IFERROR(SUM(M212:O212),0))</f>
        <v/>
      </c>
      <c r="Q212" s="49">
        <f>IF(A212="","",IFERROR(F212/E212,0))</f>
        <v/>
      </c>
      <c r="R212" s="48">
        <f>IF(A212="","",IFERROR(M212/F212,0))</f>
        <v/>
      </c>
      <c r="S212" s="48">
        <f>IF(A212="","",IFERROR(M212/E212,0))</f>
        <v/>
      </c>
      <c r="T212" s="28" t="n"/>
      <c r="U212" s="50" t="n"/>
      <c r="V212" s="50" t="n"/>
      <c r="W212" s="50" t="n"/>
      <c r="X212" s="50" t="n"/>
      <c r="Y212" s="50" t="n"/>
      <c r="Z212" s="51">
        <f>IF(A212="","",IFERROR(SUM(U212:Y212),0))</f>
        <v/>
      </c>
      <c r="AA212" s="47" t="n"/>
      <c r="AB212" s="49">
        <f>IF(A212="","",IFERROR(AA212/P212,0))</f>
        <v/>
      </c>
      <c r="AC212" s="28" t="n"/>
      <c r="AD212" s="47" t="n"/>
      <c r="AE212" s="50" t="n"/>
      <c r="AF212" s="51">
        <f>IF(A212="","",IFERROR(T212/U212,0))</f>
        <v/>
      </c>
      <c r="AG212" s="28" t="n"/>
      <c r="AH212" s="28" t="n"/>
      <c r="AI212" s="27">
        <f>IF(A212="","",IFERROR(IF(C212&lt;&gt;'Dashboard'!$K$3,"Check room count",IF(D212&gt;C212,"Out-of-order rooms exceed inventory",IF(F212&gt;E212,"Occupied rooms exceed sellable rooms",IF(G212&gt;F212,"Complimentary rooms exceed occupied rooms",IF(J212&gt;F212,"Stayovers exceed occupied rooms",IF(OR(M212&lt;0,N212&lt;0,O212&lt;0,AA212&lt;0),"Negative amount entered",IF(OR(Q212&gt;1,Q212&lt;0),"Check occupancy","OK"))))))),"Check Data"))</f>
        <v/>
      </c>
      <c r="AJ212" s="28" t="n"/>
    </row>
    <row r="213">
      <c r="A213" s="46" t="n"/>
      <c r="B213" s="27">
        <f>IF(A213="","",IFERROR(IF(MOD(A213,7)=0,"Sunday",IF(MOD(A213,7)=1,"Monday",IF(MOD(A213,7)=2,"Tuesday",IF(MOD(A213,7)=3,"Wednesday",IF(MOD(A213,7)=4,"Thursday",IF(MOD(A213,7)=5,"Friday","Saturday")))))),""))</f>
        <v/>
      </c>
      <c r="C213" s="28" t="n"/>
      <c r="D213" s="28" t="n"/>
      <c r="E213" s="27">
        <f>IF(A213="","",IFERROR(C213-D213,0))</f>
        <v/>
      </c>
      <c r="F213" s="28" t="n"/>
      <c r="G213" s="28" t="n"/>
      <c r="H213" s="28" t="n"/>
      <c r="I213" s="28" t="n"/>
      <c r="J213" s="28" t="n"/>
      <c r="K213" s="28" t="n"/>
      <c r="L213" s="28" t="n"/>
      <c r="M213" s="47" t="n"/>
      <c r="N213" s="47" t="n"/>
      <c r="O213" s="47" t="n"/>
      <c r="P213" s="48">
        <f>IF(A213="","",IFERROR(SUM(M213:O213),0))</f>
        <v/>
      </c>
      <c r="Q213" s="49">
        <f>IF(A213="","",IFERROR(F213/E213,0))</f>
        <v/>
      </c>
      <c r="R213" s="48">
        <f>IF(A213="","",IFERROR(M213/F213,0))</f>
        <v/>
      </c>
      <c r="S213" s="48">
        <f>IF(A213="","",IFERROR(M213/E213,0))</f>
        <v/>
      </c>
      <c r="T213" s="28" t="n"/>
      <c r="U213" s="50" t="n"/>
      <c r="V213" s="50" t="n"/>
      <c r="W213" s="50" t="n"/>
      <c r="X213" s="50" t="n"/>
      <c r="Y213" s="50" t="n"/>
      <c r="Z213" s="51">
        <f>IF(A213="","",IFERROR(SUM(U213:Y213),0))</f>
        <v/>
      </c>
      <c r="AA213" s="47" t="n"/>
      <c r="AB213" s="49">
        <f>IF(A213="","",IFERROR(AA213/P213,0))</f>
        <v/>
      </c>
      <c r="AC213" s="28" t="n"/>
      <c r="AD213" s="47" t="n"/>
      <c r="AE213" s="50" t="n"/>
      <c r="AF213" s="51">
        <f>IF(A213="","",IFERROR(T213/U213,0))</f>
        <v/>
      </c>
      <c r="AG213" s="28" t="n"/>
      <c r="AH213" s="28" t="n"/>
      <c r="AI213" s="27">
        <f>IF(A213="","",IFERROR(IF(C213&lt;&gt;'Dashboard'!$K$3,"Check room count",IF(D213&gt;C213,"Out-of-order rooms exceed inventory",IF(F213&gt;E213,"Occupied rooms exceed sellable rooms",IF(G213&gt;F213,"Complimentary rooms exceed occupied rooms",IF(J213&gt;F213,"Stayovers exceed occupied rooms",IF(OR(M213&lt;0,N213&lt;0,O213&lt;0,AA213&lt;0),"Negative amount entered",IF(OR(Q213&gt;1,Q213&lt;0),"Check occupancy","OK"))))))),"Check Data"))</f>
        <v/>
      </c>
      <c r="AJ213" s="28" t="n"/>
    </row>
    <row r="214">
      <c r="A214" s="46" t="n"/>
      <c r="B214" s="27">
        <f>IF(A214="","",IFERROR(IF(MOD(A214,7)=0,"Sunday",IF(MOD(A214,7)=1,"Monday",IF(MOD(A214,7)=2,"Tuesday",IF(MOD(A214,7)=3,"Wednesday",IF(MOD(A214,7)=4,"Thursday",IF(MOD(A214,7)=5,"Friday","Saturday")))))),""))</f>
        <v/>
      </c>
      <c r="C214" s="28" t="n"/>
      <c r="D214" s="28" t="n"/>
      <c r="E214" s="27">
        <f>IF(A214="","",IFERROR(C214-D214,0))</f>
        <v/>
      </c>
      <c r="F214" s="28" t="n"/>
      <c r="G214" s="28" t="n"/>
      <c r="H214" s="28" t="n"/>
      <c r="I214" s="28" t="n"/>
      <c r="J214" s="28" t="n"/>
      <c r="K214" s="28" t="n"/>
      <c r="L214" s="28" t="n"/>
      <c r="M214" s="47" t="n"/>
      <c r="N214" s="47" t="n"/>
      <c r="O214" s="47" t="n"/>
      <c r="P214" s="48">
        <f>IF(A214="","",IFERROR(SUM(M214:O214),0))</f>
        <v/>
      </c>
      <c r="Q214" s="49">
        <f>IF(A214="","",IFERROR(F214/E214,0))</f>
        <v/>
      </c>
      <c r="R214" s="48">
        <f>IF(A214="","",IFERROR(M214/F214,0))</f>
        <v/>
      </c>
      <c r="S214" s="48">
        <f>IF(A214="","",IFERROR(M214/E214,0))</f>
        <v/>
      </c>
      <c r="T214" s="28" t="n"/>
      <c r="U214" s="50" t="n"/>
      <c r="V214" s="50" t="n"/>
      <c r="W214" s="50" t="n"/>
      <c r="X214" s="50" t="n"/>
      <c r="Y214" s="50" t="n"/>
      <c r="Z214" s="51">
        <f>IF(A214="","",IFERROR(SUM(U214:Y214),0))</f>
        <v/>
      </c>
      <c r="AA214" s="47" t="n"/>
      <c r="AB214" s="49">
        <f>IF(A214="","",IFERROR(AA214/P214,0))</f>
        <v/>
      </c>
      <c r="AC214" s="28" t="n"/>
      <c r="AD214" s="47" t="n"/>
      <c r="AE214" s="50" t="n"/>
      <c r="AF214" s="51">
        <f>IF(A214="","",IFERROR(T214/U214,0))</f>
        <v/>
      </c>
      <c r="AG214" s="28" t="n"/>
      <c r="AH214" s="28" t="n"/>
      <c r="AI214" s="27">
        <f>IF(A214="","",IFERROR(IF(C214&lt;&gt;'Dashboard'!$K$3,"Check room count",IF(D214&gt;C214,"Out-of-order rooms exceed inventory",IF(F214&gt;E214,"Occupied rooms exceed sellable rooms",IF(G214&gt;F214,"Complimentary rooms exceed occupied rooms",IF(J214&gt;F214,"Stayovers exceed occupied rooms",IF(OR(M214&lt;0,N214&lt;0,O214&lt;0,AA214&lt;0),"Negative amount entered",IF(OR(Q214&gt;1,Q214&lt;0),"Check occupancy","OK"))))))),"Check Data"))</f>
        <v/>
      </c>
      <c r="AJ214" s="28" t="n"/>
    </row>
    <row r="215">
      <c r="A215" s="46" t="n"/>
      <c r="B215" s="27">
        <f>IF(A215="","",IFERROR(IF(MOD(A215,7)=0,"Sunday",IF(MOD(A215,7)=1,"Monday",IF(MOD(A215,7)=2,"Tuesday",IF(MOD(A215,7)=3,"Wednesday",IF(MOD(A215,7)=4,"Thursday",IF(MOD(A215,7)=5,"Friday","Saturday")))))),""))</f>
        <v/>
      </c>
      <c r="C215" s="28" t="n"/>
      <c r="D215" s="28" t="n"/>
      <c r="E215" s="27">
        <f>IF(A215="","",IFERROR(C215-D215,0))</f>
        <v/>
      </c>
      <c r="F215" s="28" t="n"/>
      <c r="G215" s="28" t="n"/>
      <c r="H215" s="28" t="n"/>
      <c r="I215" s="28" t="n"/>
      <c r="J215" s="28" t="n"/>
      <c r="K215" s="28" t="n"/>
      <c r="L215" s="28" t="n"/>
      <c r="M215" s="47" t="n"/>
      <c r="N215" s="47" t="n"/>
      <c r="O215" s="47" t="n"/>
      <c r="P215" s="48">
        <f>IF(A215="","",IFERROR(SUM(M215:O215),0))</f>
        <v/>
      </c>
      <c r="Q215" s="49">
        <f>IF(A215="","",IFERROR(F215/E215,0))</f>
        <v/>
      </c>
      <c r="R215" s="48">
        <f>IF(A215="","",IFERROR(M215/F215,0))</f>
        <v/>
      </c>
      <c r="S215" s="48">
        <f>IF(A215="","",IFERROR(M215/E215,0))</f>
        <v/>
      </c>
      <c r="T215" s="28" t="n"/>
      <c r="U215" s="50" t="n"/>
      <c r="V215" s="50" t="n"/>
      <c r="W215" s="50" t="n"/>
      <c r="X215" s="50" t="n"/>
      <c r="Y215" s="50" t="n"/>
      <c r="Z215" s="51">
        <f>IF(A215="","",IFERROR(SUM(U215:Y215),0))</f>
        <v/>
      </c>
      <c r="AA215" s="47" t="n"/>
      <c r="AB215" s="49">
        <f>IF(A215="","",IFERROR(AA215/P215,0))</f>
        <v/>
      </c>
      <c r="AC215" s="28" t="n"/>
      <c r="AD215" s="47" t="n"/>
      <c r="AE215" s="50" t="n"/>
      <c r="AF215" s="51">
        <f>IF(A215="","",IFERROR(T215/U215,0))</f>
        <v/>
      </c>
      <c r="AG215" s="28" t="n"/>
      <c r="AH215" s="28" t="n"/>
      <c r="AI215" s="27">
        <f>IF(A215="","",IFERROR(IF(C215&lt;&gt;'Dashboard'!$K$3,"Check room count",IF(D215&gt;C215,"Out-of-order rooms exceed inventory",IF(F215&gt;E215,"Occupied rooms exceed sellable rooms",IF(G215&gt;F215,"Complimentary rooms exceed occupied rooms",IF(J215&gt;F215,"Stayovers exceed occupied rooms",IF(OR(M215&lt;0,N215&lt;0,O215&lt;0,AA215&lt;0),"Negative amount entered",IF(OR(Q215&gt;1,Q215&lt;0),"Check occupancy","OK"))))))),"Check Data"))</f>
        <v/>
      </c>
      <c r="AJ215" s="28" t="n"/>
    </row>
    <row r="216">
      <c r="A216" s="46" t="n"/>
      <c r="B216" s="27">
        <f>IF(A216="","",IFERROR(IF(MOD(A216,7)=0,"Sunday",IF(MOD(A216,7)=1,"Monday",IF(MOD(A216,7)=2,"Tuesday",IF(MOD(A216,7)=3,"Wednesday",IF(MOD(A216,7)=4,"Thursday",IF(MOD(A216,7)=5,"Friday","Saturday")))))),""))</f>
        <v/>
      </c>
      <c r="C216" s="28" t="n"/>
      <c r="D216" s="28" t="n"/>
      <c r="E216" s="27">
        <f>IF(A216="","",IFERROR(C216-D216,0))</f>
        <v/>
      </c>
      <c r="F216" s="28" t="n"/>
      <c r="G216" s="28" t="n"/>
      <c r="H216" s="28" t="n"/>
      <c r="I216" s="28" t="n"/>
      <c r="J216" s="28" t="n"/>
      <c r="K216" s="28" t="n"/>
      <c r="L216" s="28" t="n"/>
      <c r="M216" s="47" t="n"/>
      <c r="N216" s="47" t="n"/>
      <c r="O216" s="47" t="n"/>
      <c r="P216" s="48">
        <f>IF(A216="","",IFERROR(SUM(M216:O216),0))</f>
        <v/>
      </c>
      <c r="Q216" s="49">
        <f>IF(A216="","",IFERROR(F216/E216,0))</f>
        <v/>
      </c>
      <c r="R216" s="48">
        <f>IF(A216="","",IFERROR(M216/F216,0))</f>
        <v/>
      </c>
      <c r="S216" s="48">
        <f>IF(A216="","",IFERROR(M216/E216,0))</f>
        <v/>
      </c>
      <c r="T216" s="28" t="n"/>
      <c r="U216" s="50" t="n"/>
      <c r="V216" s="50" t="n"/>
      <c r="W216" s="50" t="n"/>
      <c r="X216" s="50" t="n"/>
      <c r="Y216" s="50" t="n"/>
      <c r="Z216" s="51">
        <f>IF(A216="","",IFERROR(SUM(U216:Y216),0))</f>
        <v/>
      </c>
      <c r="AA216" s="47" t="n"/>
      <c r="AB216" s="49">
        <f>IF(A216="","",IFERROR(AA216/P216,0))</f>
        <v/>
      </c>
      <c r="AC216" s="28" t="n"/>
      <c r="AD216" s="47" t="n"/>
      <c r="AE216" s="50" t="n"/>
      <c r="AF216" s="51">
        <f>IF(A216="","",IFERROR(T216/U216,0))</f>
        <v/>
      </c>
      <c r="AG216" s="28" t="n"/>
      <c r="AH216" s="28" t="n"/>
      <c r="AI216" s="27">
        <f>IF(A216="","",IFERROR(IF(C216&lt;&gt;'Dashboard'!$K$3,"Check room count",IF(D216&gt;C216,"Out-of-order rooms exceed inventory",IF(F216&gt;E216,"Occupied rooms exceed sellable rooms",IF(G216&gt;F216,"Complimentary rooms exceed occupied rooms",IF(J216&gt;F216,"Stayovers exceed occupied rooms",IF(OR(M216&lt;0,N216&lt;0,O216&lt;0,AA216&lt;0),"Negative amount entered",IF(OR(Q216&gt;1,Q216&lt;0),"Check occupancy","OK"))))))),"Check Data"))</f>
        <v/>
      </c>
      <c r="AJ216" s="28" t="n"/>
    </row>
    <row r="217">
      <c r="A217" s="46" t="n"/>
      <c r="B217" s="27">
        <f>IF(A217="","",IFERROR(IF(MOD(A217,7)=0,"Sunday",IF(MOD(A217,7)=1,"Monday",IF(MOD(A217,7)=2,"Tuesday",IF(MOD(A217,7)=3,"Wednesday",IF(MOD(A217,7)=4,"Thursday",IF(MOD(A217,7)=5,"Friday","Saturday")))))),""))</f>
        <v/>
      </c>
      <c r="C217" s="28" t="n"/>
      <c r="D217" s="28" t="n"/>
      <c r="E217" s="27">
        <f>IF(A217="","",IFERROR(C217-D217,0))</f>
        <v/>
      </c>
      <c r="F217" s="28" t="n"/>
      <c r="G217" s="28" t="n"/>
      <c r="H217" s="28" t="n"/>
      <c r="I217" s="28" t="n"/>
      <c r="J217" s="28" t="n"/>
      <c r="K217" s="28" t="n"/>
      <c r="L217" s="28" t="n"/>
      <c r="M217" s="47" t="n"/>
      <c r="N217" s="47" t="n"/>
      <c r="O217" s="47" t="n"/>
      <c r="P217" s="48">
        <f>IF(A217="","",IFERROR(SUM(M217:O217),0))</f>
        <v/>
      </c>
      <c r="Q217" s="49">
        <f>IF(A217="","",IFERROR(F217/E217,0))</f>
        <v/>
      </c>
      <c r="R217" s="48">
        <f>IF(A217="","",IFERROR(M217/F217,0))</f>
        <v/>
      </c>
      <c r="S217" s="48">
        <f>IF(A217="","",IFERROR(M217/E217,0))</f>
        <v/>
      </c>
      <c r="T217" s="28" t="n"/>
      <c r="U217" s="50" t="n"/>
      <c r="V217" s="50" t="n"/>
      <c r="W217" s="50" t="n"/>
      <c r="X217" s="50" t="n"/>
      <c r="Y217" s="50" t="n"/>
      <c r="Z217" s="51">
        <f>IF(A217="","",IFERROR(SUM(U217:Y217),0))</f>
        <v/>
      </c>
      <c r="AA217" s="47" t="n"/>
      <c r="AB217" s="49">
        <f>IF(A217="","",IFERROR(AA217/P217,0))</f>
        <v/>
      </c>
      <c r="AC217" s="28" t="n"/>
      <c r="AD217" s="47" t="n"/>
      <c r="AE217" s="50" t="n"/>
      <c r="AF217" s="51">
        <f>IF(A217="","",IFERROR(T217/U217,0))</f>
        <v/>
      </c>
      <c r="AG217" s="28" t="n"/>
      <c r="AH217" s="28" t="n"/>
      <c r="AI217" s="27">
        <f>IF(A217="","",IFERROR(IF(C217&lt;&gt;'Dashboard'!$K$3,"Check room count",IF(D217&gt;C217,"Out-of-order rooms exceed inventory",IF(F217&gt;E217,"Occupied rooms exceed sellable rooms",IF(G217&gt;F217,"Complimentary rooms exceed occupied rooms",IF(J217&gt;F217,"Stayovers exceed occupied rooms",IF(OR(M217&lt;0,N217&lt;0,O217&lt;0,AA217&lt;0),"Negative amount entered",IF(OR(Q217&gt;1,Q217&lt;0),"Check occupancy","OK"))))))),"Check Data"))</f>
        <v/>
      </c>
      <c r="AJ217" s="28" t="n"/>
    </row>
    <row r="218">
      <c r="A218" s="46" t="n"/>
      <c r="B218" s="27">
        <f>IF(A218="","",IFERROR(IF(MOD(A218,7)=0,"Sunday",IF(MOD(A218,7)=1,"Monday",IF(MOD(A218,7)=2,"Tuesday",IF(MOD(A218,7)=3,"Wednesday",IF(MOD(A218,7)=4,"Thursday",IF(MOD(A218,7)=5,"Friday","Saturday")))))),""))</f>
        <v/>
      </c>
      <c r="C218" s="28" t="n"/>
      <c r="D218" s="28" t="n"/>
      <c r="E218" s="27">
        <f>IF(A218="","",IFERROR(C218-D218,0))</f>
        <v/>
      </c>
      <c r="F218" s="28" t="n"/>
      <c r="G218" s="28" t="n"/>
      <c r="H218" s="28" t="n"/>
      <c r="I218" s="28" t="n"/>
      <c r="J218" s="28" t="n"/>
      <c r="K218" s="28" t="n"/>
      <c r="L218" s="28" t="n"/>
      <c r="M218" s="47" t="n"/>
      <c r="N218" s="47" t="n"/>
      <c r="O218" s="47" t="n"/>
      <c r="P218" s="48">
        <f>IF(A218="","",IFERROR(SUM(M218:O218),0))</f>
        <v/>
      </c>
      <c r="Q218" s="49">
        <f>IF(A218="","",IFERROR(F218/E218,0))</f>
        <v/>
      </c>
      <c r="R218" s="48">
        <f>IF(A218="","",IFERROR(M218/F218,0))</f>
        <v/>
      </c>
      <c r="S218" s="48">
        <f>IF(A218="","",IFERROR(M218/E218,0))</f>
        <v/>
      </c>
      <c r="T218" s="28" t="n"/>
      <c r="U218" s="50" t="n"/>
      <c r="V218" s="50" t="n"/>
      <c r="W218" s="50" t="n"/>
      <c r="X218" s="50" t="n"/>
      <c r="Y218" s="50" t="n"/>
      <c r="Z218" s="51">
        <f>IF(A218="","",IFERROR(SUM(U218:Y218),0))</f>
        <v/>
      </c>
      <c r="AA218" s="47" t="n"/>
      <c r="AB218" s="49">
        <f>IF(A218="","",IFERROR(AA218/P218,0))</f>
        <v/>
      </c>
      <c r="AC218" s="28" t="n"/>
      <c r="AD218" s="47" t="n"/>
      <c r="AE218" s="50" t="n"/>
      <c r="AF218" s="51">
        <f>IF(A218="","",IFERROR(T218/U218,0))</f>
        <v/>
      </c>
      <c r="AG218" s="28" t="n"/>
      <c r="AH218" s="28" t="n"/>
      <c r="AI218" s="27">
        <f>IF(A218="","",IFERROR(IF(C218&lt;&gt;'Dashboard'!$K$3,"Check room count",IF(D218&gt;C218,"Out-of-order rooms exceed inventory",IF(F218&gt;E218,"Occupied rooms exceed sellable rooms",IF(G218&gt;F218,"Complimentary rooms exceed occupied rooms",IF(J218&gt;F218,"Stayovers exceed occupied rooms",IF(OR(M218&lt;0,N218&lt;0,O218&lt;0,AA218&lt;0),"Negative amount entered",IF(OR(Q218&gt;1,Q218&lt;0),"Check occupancy","OK"))))))),"Check Data"))</f>
        <v/>
      </c>
      <c r="AJ218" s="28" t="n"/>
    </row>
    <row r="219">
      <c r="A219" s="46" t="n"/>
      <c r="B219" s="27">
        <f>IF(A219="","",IFERROR(IF(MOD(A219,7)=0,"Sunday",IF(MOD(A219,7)=1,"Monday",IF(MOD(A219,7)=2,"Tuesday",IF(MOD(A219,7)=3,"Wednesday",IF(MOD(A219,7)=4,"Thursday",IF(MOD(A219,7)=5,"Friday","Saturday")))))),""))</f>
        <v/>
      </c>
      <c r="C219" s="28" t="n"/>
      <c r="D219" s="28" t="n"/>
      <c r="E219" s="27">
        <f>IF(A219="","",IFERROR(C219-D219,0))</f>
        <v/>
      </c>
      <c r="F219" s="28" t="n"/>
      <c r="G219" s="28" t="n"/>
      <c r="H219" s="28" t="n"/>
      <c r="I219" s="28" t="n"/>
      <c r="J219" s="28" t="n"/>
      <c r="K219" s="28" t="n"/>
      <c r="L219" s="28" t="n"/>
      <c r="M219" s="47" t="n"/>
      <c r="N219" s="47" t="n"/>
      <c r="O219" s="47" t="n"/>
      <c r="P219" s="48">
        <f>IF(A219="","",IFERROR(SUM(M219:O219),0))</f>
        <v/>
      </c>
      <c r="Q219" s="49">
        <f>IF(A219="","",IFERROR(F219/E219,0))</f>
        <v/>
      </c>
      <c r="R219" s="48">
        <f>IF(A219="","",IFERROR(M219/F219,0))</f>
        <v/>
      </c>
      <c r="S219" s="48">
        <f>IF(A219="","",IFERROR(M219/E219,0))</f>
        <v/>
      </c>
      <c r="T219" s="28" t="n"/>
      <c r="U219" s="50" t="n"/>
      <c r="V219" s="50" t="n"/>
      <c r="W219" s="50" t="n"/>
      <c r="X219" s="50" t="n"/>
      <c r="Y219" s="50" t="n"/>
      <c r="Z219" s="51">
        <f>IF(A219="","",IFERROR(SUM(U219:Y219),0))</f>
        <v/>
      </c>
      <c r="AA219" s="47" t="n"/>
      <c r="AB219" s="49">
        <f>IF(A219="","",IFERROR(AA219/P219,0))</f>
        <v/>
      </c>
      <c r="AC219" s="28" t="n"/>
      <c r="AD219" s="47" t="n"/>
      <c r="AE219" s="50" t="n"/>
      <c r="AF219" s="51">
        <f>IF(A219="","",IFERROR(T219/U219,0))</f>
        <v/>
      </c>
      <c r="AG219" s="28" t="n"/>
      <c r="AH219" s="28" t="n"/>
      <c r="AI219" s="27">
        <f>IF(A219="","",IFERROR(IF(C219&lt;&gt;'Dashboard'!$K$3,"Check room count",IF(D219&gt;C219,"Out-of-order rooms exceed inventory",IF(F219&gt;E219,"Occupied rooms exceed sellable rooms",IF(G219&gt;F219,"Complimentary rooms exceed occupied rooms",IF(J219&gt;F219,"Stayovers exceed occupied rooms",IF(OR(M219&lt;0,N219&lt;0,O219&lt;0,AA219&lt;0),"Negative amount entered",IF(OR(Q219&gt;1,Q219&lt;0),"Check occupancy","OK"))))))),"Check Data"))</f>
        <v/>
      </c>
      <c r="AJ219" s="28" t="n"/>
    </row>
    <row r="220">
      <c r="A220" s="46" t="n"/>
      <c r="B220" s="27">
        <f>IF(A220="","",IFERROR(IF(MOD(A220,7)=0,"Sunday",IF(MOD(A220,7)=1,"Monday",IF(MOD(A220,7)=2,"Tuesday",IF(MOD(A220,7)=3,"Wednesday",IF(MOD(A220,7)=4,"Thursday",IF(MOD(A220,7)=5,"Friday","Saturday")))))),""))</f>
        <v/>
      </c>
      <c r="C220" s="28" t="n"/>
      <c r="D220" s="28" t="n"/>
      <c r="E220" s="27">
        <f>IF(A220="","",IFERROR(C220-D220,0))</f>
        <v/>
      </c>
      <c r="F220" s="28" t="n"/>
      <c r="G220" s="28" t="n"/>
      <c r="H220" s="28" t="n"/>
      <c r="I220" s="28" t="n"/>
      <c r="J220" s="28" t="n"/>
      <c r="K220" s="28" t="n"/>
      <c r="L220" s="28" t="n"/>
      <c r="M220" s="47" t="n"/>
      <c r="N220" s="47" t="n"/>
      <c r="O220" s="47" t="n"/>
      <c r="P220" s="48">
        <f>IF(A220="","",IFERROR(SUM(M220:O220),0))</f>
        <v/>
      </c>
      <c r="Q220" s="49">
        <f>IF(A220="","",IFERROR(F220/E220,0))</f>
        <v/>
      </c>
      <c r="R220" s="48">
        <f>IF(A220="","",IFERROR(M220/F220,0))</f>
        <v/>
      </c>
      <c r="S220" s="48">
        <f>IF(A220="","",IFERROR(M220/E220,0))</f>
        <v/>
      </c>
      <c r="T220" s="28" t="n"/>
      <c r="U220" s="50" t="n"/>
      <c r="V220" s="50" t="n"/>
      <c r="W220" s="50" t="n"/>
      <c r="X220" s="50" t="n"/>
      <c r="Y220" s="50" t="n"/>
      <c r="Z220" s="51">
        <f>IF(A220="","",IFERROR(SUM(U220:Y220),0))</f>
        <v/>
      </c>
      <c r="AA220" s="47" t="n"/>
      <c r="AB220" s="49">
        <f>IF(A220="","",IFERROR(AA220/P220,0))</f>
        <v/>
      </c>
      <c r="AC220" s="28" t="n"/>
      <c r="AD220" s="47" t="n"/>
      <c r="AE220" s="50" t="n"/>
      <c r="AF220" s="51">
        <f>IF(A220="","",IFERROR(T220/U220,0))</f>
        <v/>
      </c>
      <c r="AG220" s="28" t="n"/>
      <c r="AH220" s="28" t="n"/>
      <c r="AI220" s="27">
        <f>IF(A220="","",IFERROR(IF(C220&lt;&gt;'Dashboard'!$K$3,"Check room count",IF(D220&gt;C220,"Out-of-order rooms exceed inventory",IF(F220&gt;E220,"Occupied rooms exceed sellable rooms",IF(G220&gt;F220,"Complimentary rooms exceed occupied rooms",IF(J220&gt;F220,"Stayovers exceed occupied rooms",IF(OR(M220&lt;0,N220&lt;0,O220&lt;0,AA220&lt;0),"Negative amount entered",IF(OR(Q220&gt;1,Q220&lt;0),"Check occupancy","OK"))))))),"Check Data"))</f>
        <v/>
      </c>
      <c r="AJ220" s="28" t="n"/>
    </row>
    <row r="221">
      <c r="A221" s="46" t="n"/>
      <c r="B221" s="27">
        <f>IF(A221="","",IFERROR(IF(MOD(A221,7)=0,"Sunday",IF(MOD(A221,7)=1,"Monday",IF(MOD(A221,7)=2,"Tuesday",IF(MOD(A221,7)=3,"Wednesday",IF(MOD(A221,7)=4,"Thursday",IF(MOD(A221,7)=5,"Friday","Saturday")))))),""))</f>
        <v/>
      </c>
      <c r="C221" s="28" t="n"/>
      <c r="D221" s="28" t="n"/>
      <c r="E221" s="27">
        <f>IF(A221="","",IFERROR(C221-D221,0))</f>
        <v/>
      </c>
      <c r="F221" s="28" t="n"/>
      <c r="G221" s="28" t="n"/>
      <c r="H221" s="28" t="n"/>
      <c r="I221" s="28" t="n"/>
      <c r="J221" s="28" t="n"/>
      <c r="K221" s="28" t="n"/>
      <c r="L221" s="28" t="n"/>
      <c r="M221" s="47" t="n"/>
      <c r="N221" s="47" t="n"/>
      <c r="O221" s="47" t="n"/>
      <c r="P221" s="48">
        <f>IF(A221="","",IFERROR(SUM(M221:O221),0))</f>
        <v/>
      </c>
      <c r="Q221" s="49">
        <f>IF(A221="","",IFERROR(F221/E221,0))</f>
        <v/>
      </c>
      <c r="R221" s="48">
        <f>IF(A221="","",IFERROR(M221/F221,0))</f>
        <v/>
      </c>
      <c r="S221" s="48">
        <f>IF(A221="","",IFERROR(M221/E221,0))</f>
        <v/>
      </c>
      <c r="T221" s="28" t="n"/>
      <c r="U221" s="50" t="n"/>
      <c r="V221" s="50" t="n"/>
      <c r="W221" s="50" t="n"/>
      <c r="X221" s="50" t="n"/>
      <c r="Y221" s="50" t="n"/>
      <c r="Z221" s="51">
        <f>IF(A221="","",IFERROR(SUM(U221:Y221),0))</f>
        <v/>
      </c>
      <c r="AA221" s="47" t="n"/>
      <c r="AB221" s="49">
        <f>IF(A221="","",IFERROR(AA221/P221,0))</f>
        <v/>
      </c>
      <c r="AC221" s="28" t="n"/>
      <c r="AD221" s="47" t="n"/>
      <c r="AE221" s="50" t="n"/>
      <c r="AF221" s="51">
        <f>IF(A221="","",IFERROR(T221/U221,0))</f>
        <v/>
      </c>
      <c r="AG221" s="28" t="n"/>
      <c r="AH221" s="28" t="n"/>
      <c r="AI221" s="27">
        <f>IF(A221="","",IFERROR(IF(C221&lt;&gt;'Dashboard'!$K$3,"Check room count",IF(D221&gt;C221,"Out-of-order rooms exceed inventory",IF(F221&gt;E221,"Occupied rooms exceed sellable rooms",IF(G221&gt;F221,"Complimentary rooms exceed occupied rooms",IF(J221&gt;F221,"Stayovers exceed occupied rooms",IF(OR(M221&lt;0,N221&lt;0,O221&lt;0,AA221&lt;0),"Negative amount entered",IF(OR(Q221&gt;1,Q221&lt;0),"Check occupancy","OK"))))))),"Check Data"))</f>
        <v/>
      </c>
      <c r="AJ221" s="28" t="n"/>
    </row>
    <row r="222">
      <c r="A222" s="46" t="n"/>
      <c r="B222" s="27">
        <f>IF(A222="","",IFERROR(IF(MOD(A222,7)=0,"Sunday",IF(MOD(A222,7)=1,"Monday",IF(MOD(A222,7)=2,"Tuesday",IF(MOD(A222,7)=3,"Wednesday",IF(MOD(A222,7)=4,"Thursday",IF(MOD(A222,7)=5,"Friday","Saturday")))))),""))</f>
        <v/>
      </c>
      <c r="C222" s="28" t="n"/>
      <c r="D222" s="28" t="n"/>
      <c r="E222" s="27">
        <f>IF(A222="","",IFERROR(C222-D222,0))</f>
        <v/>
      </c>
      <c r="F222" s="28" t="n"/>
      <c r="G222" s="28" t="n"/>
      <c r="H222" s="28" t="n"/>
      <c r="I222" s="28" t="n"/>
      <c r="J222" s="28" t="n"/>
      <c r="K222" s="28" t="n"/>
      <c r="L222" s="28" t="n"/>
      <c r="M222" s="47" t="n"/>
      <c r="N222" s="47" t="n"/>
      <c r="O222" s="47" t="n"/>
      <c r="P222" s="48">
        <f>IF(A222="","",IFERROR(SUM(M222:O222),0))</f>
        <v/>
      </c>
      <c r="Q222" s="49">
        <f>IF(A222="","",IFERROR(F222/E222,0))</f>
        <v/>
      </c>
      <c r="R222" s="48">
        <f>IF(A222="","",IFERROR(M222/F222,0))</f>
        <v/>
      </c>
      <c r="S222" s="48">
        <f>IF(A222="","",IFERROR(M222/E222,0))</f>
        <v/>
      </c>
      <c r="T222" s="28" t="n"/>
      <c r="U222" s="50" t="n"/>
      <c r="V222" s="50" t="n"/>
      <c r="W222" s="50" t="n"/>
      <c r="X222" s="50" t="n"/>
      <c r="Y222" s="50" t="n"/>
      <c r="Z222" s="51">
        <f>IF(A222="","",IFERROR(SUM(U222:Y222),0))</f>
        <v/>
      </c>
      <c r="AA222" s="47" t="n"/>
      <c r="AB222" s="49">
        <f>IF(A222="","",IFERROR(AA222/P222,0))</f>
        <v/>
      </c>
      <c r="AC222" s="28" t="n"/>
      <c r="AD222" s="47" t="n"/>
      <c r="AE222" s="50" t="n"/>
      <c r="AF222" s="51">
        <f>IF(A222="","",IFERROR(T222/U222,0))</f>
        <v/>
      </c>
      <c r="AG222" s="28" t="n"/>
      <c r="AH222" s="28" t="n"/>
      <c r="AI222" s="27">
        <f>IF(A222="","",IFERROR(IF(C222&lt;&gt;'Dashboard'!$K$3,"Check room count",IF(D222&gt;C222,"Out-of-order rooms exceed inventory",IF(F222&gt;E222,"Occupied rooms exceed sellable rooms",IF(G222&gt;F222,"Complimentary rooms exceed occupied rooms",IF(J222&gt;F222,"Stayovers exceed occupied rooms",IF(OR(M222&lt;0,N222&lt;0,O222&lt;0,AA222&lt;0),"Negative amount entered",IF(OR(Q222&gt;1,Q222&lt;0),"Check occupancy","OK"))))))),"Check Data"))</f>
        <v/>
      </c>
      <c r="AJ222" s="28" t="n"/>
    </row>
    <row r="223">
      <c r="A223" s="46" t="n"/>
      <c r="B223" s="27">
        <f>IF(A223="","",IFERROR(IF(MOD(A223,7)=0,"Sunday",IF(MOD(A223,7)=1,"Monday",IF(MOD(A223,7)=2,"Tuesday",IF(MOD(A223,7)=3,"Wednesday",IF(MOD(A223,7)=4,"Thursday",IF(MOD(A223,7)=5,"Friday","Saturday")))))),""))</f>
        <v/>
      </c>
      <c r="C223" s="28" t="n"/>
      <c r="D223" s="28" t="n"/>
      <c r="E223" s="27">
        <f>IF(A223="","",IFERROR(C223-D223,0))</f>
        <v/>
      </c>
      <c r="F223" s="28" t="n"/>
      <c r="G223" s="28" t="n"/>
      <c r="H223" s="28" t="n"/>
      <c r="I223" s="28" t="n"/>
      <c r="J223" s="28" t="n"/>
      <c r="K223" s="28" t="n"/>
      <c r="L223" s="28" t="n"/>
      <c r="M223" s="47" t="n"/>
      <c r="N223" s="47" t="n"/>
      <c r="O223" s="47" t="n"/>
      <c r="P223" s="48">
        <f>IF(A223="","",IFERROR(SUM(M223:O223),0))</f>
        <v/>
      </c>
      <c r="Q223" s="49">
        <f>IF(A223="","",IFERROR(F223/E223,0))</f>
        <v/>
      </c>
      <c r="R223" s="48">
        <f>IF(A223="","",IFERROR(M223/F223,0))</f>
        <v/>
      </c>
      <c r="S223" s="48">
        <f>IF(A223="","",IFERROR(M223/E223,0))</f>
        <v/>
      </c>
      <c r="T223" s="28" t="n"/>
      <c r="U223" s="50" t="n"/>
      <c r="V223" s="50" t="n"/>
      <c r="W223" s="50" t="n"/>
      <c r="X223" s="50" t="n"/>
      <c r="Y223" s="50" t="n"/>
      <c r="Z223" s="51">
        <f>IF(A223="","",IFERROR(SUM(U223:Y223),0))</f>
        <v/>
      </c>
      <c r="AA223" s="47" t="n"/>
      <c r="AB223" s="49">
        <f>IF(A223="","",IFERROR(AA223/P223,0))</f>
        <v/>
      </c>
      <c r="AC223" s="28" t="n"/>
      <c r="AD223" s="47" t="n"/>
      <c r="AE223" s="50" t="n"/>
      <c r="AF223" s="51">
        <f>IF(A223="","",IFERROR(T223/U223,0))</f>
        <v/>
      </c>
      <c r="AG223" s="28" t="n"/>
      <c r="AH223" s="28" t="n"/>
      <c r="AI223" s="27">
        <f>IF(A223="","",IFERROR(IF(C223&lt;&gt;'Dashboard'!$K$3,"Check room count",IF(D223&gt;C223,"Out-of-order rooms exceed inventory",IF(F223&gt;E223,"Occupied rooms exceed sellable rooms",IF(G223&gt;F223,"Complimentary rooms exceed occupied rooms",IF(J223&gt;F223,"Stayovers exceed occupied rooms",IF(OR(M223&lt;0,N223&lt;0,O223&lt;0,AA223&lt;0),"Negative amount entered",IF(OR(Q223&gt;1,Q223&lt;0),"Check occupancy","OK"))))))),"Check Data"))</f>
        <v/>
      </c>
      <c r="AJ223" s="28" t="n"/>
    </row>
    <row r="224">
      <c r="A224" s="46" t="n"/>
      <c r="B224" s="27">
        <f>IF(A224="","",IFERROR(IF(MOD(A224,7)=0,"Sunday",IF(MOD(A224,7)=1,"Monday",IF(MOD(A224,7)=2,"Tuesday",IF(MOD(A224,7)=3,"Wednesday",IF(MOD(A224,7)=4,"Thursday",IF(MOD(A224,7)=5,"Friday","Saturday")))))),""))</f>
        <v/>
      </c>
      <c r="C224" s="28" t="n"/>
      <c r="D224" s="28" t="n"/>
      <c r="E224" s="27">
        <f>IF(A224="","",IFERROR(C224-D224,0))</f>
        <v/>
      </c>
      <c r="F224" s="28" t="n"/>
      <c r="G224" s="28" t="n"/>
      <c r="H224" s="28" t="n"/>
      <c r="I224" s="28" t="n"/>
      <c r="J224" s="28" t="n"/>
      <c r="K224" s="28" t="n"/>
      <c r="L224" s="28" t="n"/>
      <c r="M224" s="47" t="n"/>
      <c r="N224" s="47" t="n"/>
      <c r="O224" s="47" t="n"/>
      <c r="P224" s="48">
        <f>IF(A224="","",IFERROR(SUM(M224:O224),0))</f>
        <v/>
      </c>
      <c r="Q224" s="49">
        <f>IF(A224="","",IFERROR(F224/E224,0))</f>
        <v/>
      </c>
      <c r="R224" s="48">
        <f>IF(A224="","",IFERROR(M224/F224,0))</f>
        <v/>
      </c>
      <c r="S224" s="48">
        <f>IF(A224="","",IFERROR(M224/E224,0))</f>
        <v/>
      </c>
      <c r="T224" s="28" t="n"/>
      <c r="U224" s="50" t="n"/>
      <c r="V224" s="50" t="n"/>
      <c r="W224" s="50" t="n"/>
      <c r="X224" s="50" t="n"/>
      <c r="Y224" s="50" t="n"/>
      <c r="Z224" s="51">
        <f>IF(A224="","",IFERROR(SUM(U224:Y224),0))</f>
        <v/>
      </c>
      <c r="AA224" s="47" t="n"/>
      <c r="AB224" s="49">
        <f>IF(A224="","",IFERROR(AA224/P224,0))</f>
        <v/>
      </c>
      <c r="AC224" s="28" t="n"/>
      <c r="AD224" s="47" t="n"/>
      <c r="AE224" s="50" t="n"/>
      <c r="AF224" s="51">
        <f>IF(A224="","",IFERROR(T224/U224,0))</f>
        <v/>
      </c>
      <c r="AG224" s="28" t="n"/>
      <c r="AH224" s="28" t="n"/>
      <c r="AI224" s="27">
        <f>IF(A224="","",IFERROR(IF(C224&lt;&gt;'Dashboard'!$K$3,"Check room count",IF(D224&gt;C224,"Out-of-order rooms exceed inventory",IF(F224&gt;E224,"Occupied rooms exceed sellable rooms",IF(G224&gt;F224,"Complimentary rooms exceed occupied rooms",IF(J224&gt;F224,"Stayovers exceed occupied rooms",IF(OR(M224&lt;0,N224&lt;0,O224&lt;0,AA224&lt;0),"Negative amount entered",IF(OR(Q224&gt;1,Q224&lt;0),"Check occupancy","OK"))))))),"Check Data"))</f>
        <v/>
      </c>
      <c r="AJ224" s="28" t="n"/>
    </row>
    <row r="225">
      <c r="A225" s="46" t="n"/>
      <c r="B225" s="27">
        <f>IF(A225="","",IFERROR(IF(MOD(A225,7)=0,"Sunday",IF(MOD(A225,7)=1,"Monday",IF(MOD(A225,7)=2,"Tuesday",IF(MOD(A225,7)=3,"Wednesday",IF(MOD(A225,7)=4,"Thursday",IF(MOD(A225,7)=5,"Friday","Saturday")))))),""))</f>
        <v/>
      </c>
      <c r="C225" s="28" t="n"/>
      <c r="D225" s="28" t="n"/>
      <c r="E225" s="27">
        <f>IF(A225="","",IFERROR(C225-D225,0))</f>
        <v/>
      </c>
      <c r="F225" s="28" t="n"/>
      <c r="G225" s="28" t="n"/>
      <c r="H225" s="28" t="n"/>
      <c r="I225" s="28" t="n"/>
      <c r="J225" s="28" t="n"/>
      <c r="K225" s="28" t="n"/>
      <c r="L225" s="28" t="n"/>
      <c r="M225" s="47" t="n"/>
      <c r="N225" s="47" t="n"/>
      <c r="O225" s="47" t="n"/>
      <c r="P225" s="48">
        <f>IF(A225="","",IFERROR(SUM(M225:O225),0))</f>
        <v/>
      </c>
      <c r="Q225" s="49">
        <f>IF(A225="","",IFERROR(F225/E225,0))</f>
        <v/>
      </c>
      <c r="R225" s="48">
        <f>IF(A225="","",IFERROR(M225/F225,0))</f>
        <v/>
      </c>
      <c r="S225" s="48">
        <f>IF(A225="","",IFERROR(M225/E225,0))</f>
        <v/>
      </c>
      <c r="T225" s="28" t="n"/>
      <c r="U225" s="50" t="n"/>
      <c r="V225" s="50" t="n"/>
      <c r="W225" s="50" t="n"/>
      <c r="X225" s="50" t="n"/>
      <c r="Y225" s="50" t="n"/>
      <c r="Z225" s="51">
        <f>IF(A225="","",IFERROR(SUM(U225:Y225),0))</f>
        <v/>
      </c>
      <c r="AA225" s="47" t="n"/>
      <c r="AB225" s="49">
        <f>IF(A225="","",IFERROR(AA225/P225,0))</f>
        <v/>
      </c>
      <c r="AC225" s="28" t="n"/>
      <c r="AD225" s="47" t="n"/>
      <c r="AE225" s="50" t="n"/>
      <c r="AF225" s="51">
        <f>IF(A225="","",IFERROR(T225/U225,0))</f>
        <v/>
      </c>
      <c r="AG225" s="28" t="n"/>
      <c r="AH225" s="28" t="n"/>
      <c r="AI225" s="27">
        <f>IF(A225="","",IFERROR(IF(C225&lt;&gt;'Dashboard'!$K$3,"Check room count",IF(D225&gt;C225,"Out-of-order rooms exceed inventory",IF(F225&gt;E225,"Occupied rooms exceed sellable rooms",IF(G225&gt;F225,"Complimentary rooms exceed occupied rooms",IF(J225&gt;F225,"Stayovers exceed occupied rooms",IF(OR(M225&lt;0,N225&lt;0,O225&lt;0,AA225&lt;0),"Negative amount entered",IF(OR(Q225&gt;1,Q225&lt;0),"Check occupancy","OK"))))))),"Check Data"))</f>
        <v/>
      </c>
      <c r="AJ225" s="28" t="n"/>
    </row>
    <row r="226">
      <c r="A226" s="46" t="n"/>
      <c r="B226" s="27">
        <f>IF(A226="","",IFERROR(IF(MOD(A226,7)=0,"Sunday",IF(MOD(A226,7)=1,"Monday",IF(MOD(A226,7)=2,"Tuesday",IF(MOD(A226,7)=3,"Wednesday",IF(MOD(A226,7)=4,"Thursday",IF(MOD(A226,7)=5,"Friday","Saturday")))))),""))</f>
        <v/>
      </c>
      <c r="C226" s="28" t="n"/>
      <c r="D226" s="28" t="n"/>
      <c r="E226" s="27">
        <f>IF(A226="","",IFERROR(C226-D226,0))</f>
        <v/>
      </c>
      <c r="F226" s="28" t="n"/>
      <c r="G226" s="28" t="n"/>
      <c r="H226" s="28" t="n"/>
      <c r="I226" s="28" t="n"/>
      <c r="J226" s="28" t="n"/>
      <c r="K226" s="28" t="n"/>
      <c r="L226" s="28" t="n"/>
      <c r="M226" s="47" t="n"/>
      <c r="N226" s="47" t="n"/>
      <c r="O226" s="47" t="n"/>
      <c r="P226" s="48">
        <f>IF(A226="","",IFERROR(SUM(M226:O226),0))</f>
        <v/>
      </c>
      <c r="Q226" s="49">
        <f>IF(A226="","",IFERROR(F226/E226,0))</f>
        <v/>
      </c>
      <c r="R226" s="48">
        <f>IF(A226="","",IFERROR(M226/F226,0))</f>
        <v/>
      </c>
      <c r="S226" s="48">
        <f>IF(A226="","",IFERROR(M226/E226,0))</f>
        <v/>
      </c>
      <c r="T226" s="28" t="n"/>
      <c r="U226" s="50" t="n"/>
      <c r="V226" s="50" t="n"/>
      <c r="W226" s="50" t="n"/>
      <c r="X226" s="50" t="n"/>
      <c r="Y226" s="50" t="n"/>
      <c r="Z226" s="51">
        <f>IF(A226="","",IFERROR(SUM(U226:Y226),0))</f>
        <v/>
      </c>
      <c r="AA226" s="47" t="n"/>
      <c r="AB226" s="49">
        <f>IF(A226="","",IFERROR(AA226/P226,0))</f>
        <v/>
      </c>
      <c r="AC226" s="28" t="n"/>
      <c r="AD226" s="47" t="n"/>
      <c r="AE226" s="50" t="n"/>
      <c r="AF226" s="51">
        <f>IF(A226="","",IFERROR(T226/U226,0))</f>
        <v/>
      </c>
      <c r="AG226" s="28" t="n"/>
      <c r="AH226" s="28" t="n"/>
      <c r="AI226" s="27">
        <f>IF(A226="","",IFERROR(IF(C226&lt;&gt;'Dashboard'!$K$3,"Check room count",IF(D226&gt;C226,"Out-of-order rooms exceed inventory",IF(F226&gt;E226,"Occupied rooms exceed sellable rooms",IF(G226&gt;F226,"Complimentary rooms exceed occupied rooms",IF(J226&gt;F226,"Stayovers exceed occupied rooms",IF(OR(M226&lt;0,N226&lt;0,O226&lt;0,AA226&lt;0),"Negative amount entered",IF(OR(Q226&gt;1,Q226&lt;0),"Check occupancy","OK"))))))),"Check Data"))</f>
        <v/>
      </c>
      <c r="AJ226" s="28" t="n"/>
    </row>
    <row r="227">
      <c r="A227" s="46" t="n"/>
      <c r="B227" s="27">
        <f>IF(A227="","",IFERROR(IF(MOD(A227,7)=0,"Sunday",IF(MOD(A227,7)=1,"Monday",IF(MOD(A227,7)=2,"Tuesday",IF(MOD(A227,7)=3,"Wednesday",IF(MOD(A227,7)=4,"Thursday",IF(MOD(A227,7)=5,"Friday","Saturday")))))),""))</f>
        <v/>
      </c>
      <c r="C227" s="28" t="n"/>
      <c r="D227" s="28" t="n"/>
      <c r="E227" s="27">
        <f>IF(A227="","",IFERROR(C227-D227,0))</f>
        <v/>
      </c>
      <c r="F227" s="28" t="n"/>
      <c r="G227" s="28" t="n"/>
      <c r="H227" s="28" t="n"/>
      <c r="I227" s="28" t="n"/>
      <c r="J227" s="28" t="n"/>
      <c r="K227" s="28" t="n"/>
      <c r="L227" s="28" t="n"/>
      <c r="M227" s="47" t="n"/>
      <c r="N227" s="47" t="n"/>
      <c r="O227" s="47" t="n"/>
      <c r="P227" s="48">
        <f>IF(A227="","",IFERROR(SUM(M227:O227),0))</f>
        <v/>
      </c>
      <c r="Q227" s="49">
        <f>IF(A227="","",IFERROR(F227/E227,0))</f>
        <v/>
      </c>
      <c r="R227" s="48">
        <f>IF(A227="","",IFERROR(M227/F227,0))</f>
        <v/>
      </c>
      <c r="S227" s="48">
        <f>IF(A227="","",IFERROR(M227/E227,0))</f>
        <v/>
      </c>
      <c r="T227" s="28" t="n"/>
      <c r="U227" s="50" t="n"/>
      <c r="V227" s="50" t="n"/>
      <c r="W227" s="50" t="n"/>
      <c r="X227" s="50" t="n"/>
      <c r="Y227" s="50" t="n"/>
      <c r="Z227" s="51">
        <f>IF(A227="","",IFERROR(SUM(U227:Y227),0))</f>
        <v/>
      </c>
      <c r="AA227" s="47" t="n"/>
      <c r="AB227" s="49">
        <f>IF(A227="","",IFERROR(AA227/P227,0))</f>
        <v/>
      </c>
      <c r="AC227" s="28" t="n"/>
      <c r="AD227" s="47" t="n"/>
      <c r="AE227" s="50" t="n"/>
      <c r="AF227" s="51">
        <f>IF(A227="","",IFERROR(T227/U227,0))</f>
        <v/>
      </c>
      <c r="AG227" s="28" t="n"/>
      <c r="AH227" s="28" t="n"/>
      <c r="AI227" s="27">
        <f>IF(A227="","",IFERROR(IF(C227&lt;&gt;'Dashboard'!$K$3,"Check room count",IF(D227&gt;C227,"Out-of-order rooms exceed inventory",IF(F227&gt;E227,"Occupied rooms exceed sellable rooms",IF(G227&gt;F227,"Complimentary rooms exceed occupied rooms",IF(J227&gt;F227,"Stayovers exceed occupied rooms",IF(OR(M227&lt;0,N227&lt;0,O227&lt;0,AA227&lt;0),"Negative amount entered",IF(OR(Q227&gt;1,Q227&lt;0),"Check occupancy","OK"))))))),"Check Data"))</f>
        <v/>
      </c>
      <c r="AJ227" s="28" t="n"/>
    </row>
    <row r="228">
      <c r="A228" s="46" t="n"/>
      <c r="B228" s="27">
        <f>IF(A228="","",IFERROR(IF(MOD(A228,7)=0,"Sunday",IF(MOD(A228,7)=1,"Monday",IF(MOD(A228,7)=2,"Tuesday",IF(MOD(A228,7)=3,"Wednesday",IF(MOD(A228,7)=4,"Thursday",IF(MOD(A228,7)=5,"Friday","Saturday")))))),""))</f>
        <v/>
      </c>
      <c r="C228" s="28" t="n"/>
      <c r="D228" s="28" t="n"/>
      <c r="E228" s="27">
        <f>IF(A228="","",IFERROR(C228-D228,0))</f>
        <v/>
      </c>
      <c r="F228" s="28" t="n"/>
      <c r="G228" s="28" t="n"/>
      <c r="H228" s="28" t="n"/>
      <c r="I228" s="28" t="n"/>
      <c r="J228" s="28" t="n"/>
      <c r="K228" s="28" t="n"/>
      <c r="L228" s="28" t="n"/>
      <c r="M228" s="47" t="n"/>
      <c r="N228" s="47" t="n"/>
      <c r="O228" s="47" t="n"/>
      <c r="P228" s="48">
        <f>IF(A228="","",IFERROR(SUM(M228:O228),0))</f>
        <v/>
      </c>
      <c r="Q228" s="49">
        <f>IF(A228="","",IFERROR(F228/E228,0))</f>
        <v/>
      </c>
      <c r="R228" s="48">
        <f>IF(A228="","",IFERROR(M228/F228,0))</f>
        <v/>
      </c>
      <c r="S228" s="48">
        <f>IF(A228="","",IFERROR(M228/E228,0))</f>
        <v/>
      </c>
      <c r="T228" s="28" t="n"/>
      <c r="U228" s="50" t="n"/>
      <c r="V228" s="50" t="n"/>
      <c r="W228" s="50" t="n"/>
      <c r="X228" s="50" t="n"/>
      <c r="Y228" s="50" t="n"/>
      <c r="Z228" s="51">
        <f>IF(A228="","",IFERROR(SUM(U228:Y228),0))</f>
        <v/>
      </c>
      <c r="AA228" s="47" t="n"/>
      <c r="AB228" s="49">
        <f>IF(A228="","",IFERROR(AA228/P228,0))</f>
        <v/>
      </c>
      <c r="AC228" s="28" t="n"/>
      <c r="AD228" s="47" t="n"/>
      <c r="AE228" s="50" t="n"/>
      <c r="AF228" s="51">
        <f>IF(A228="","",IFERROR(T228/U228,0))</f>
        <v/>
      </c>
      <c r="AG228" s="28" t="n"/>
      <c r="AH228" s="28" t="n"/>
      <c r="AI228" s="27">
        <f>IF(A228="","",IFERROR(IF(C228&lt;&gt;'Dashboard'!$K$3,"Check room count",IF(D228&gt;C228,"Out-of-order rooms exceed inventory",IF(F228&gt;E228,"Occupied rooms exceed sellable rooms",IF(G228&gt;F228,"Complimentary rooms exceed occupied rooms",IF(J228&gt;F228,"Stayovers exceed occupied rooms",IF(OR(M228&lt;0,N228&lt;0,O228&lt;0,AA228&lt;0),"Negative amount entered",IF(OR(Q228&gt;1,Q228&lt;0),"Check occupancy","OK"))))))),"Check Data"))</f>
        <v/>
      </c>
      <c r="AJ228" s="28" t="n"/>
    </row>
    <row r="229">
      <c r="A229" s="46" t="n"/>
      <c r="B229" s="27">
        <f>IF(A229="","",IFERROR(IF(MOD(A229,7)=0,"Sunday",IF(MOD(A229,7)=1,"Monday",IF(MOD(A229,7)=2,"Tuesday",IF(MOD(A229,7)=3,"Wednesday",IF(MOD(A229,7)=4,"Thursday",IF(MOD(A229,7)=5,"Friday","Saturday")))))),""))</f>
        <v/>
      </c>
      <c r="C229" s="28" t="n"/>
      <c r="D229" s="28" t="n"/>
      <c r="E229" s="27">
        <f>IF(A229="","",IFERROR(C229-D229,0))</f>
        <v/>
      </c>
      <c r="F229" s="28" t="n"/>
      <c r="G229" s="28" t="n"/>
      <c r="H229" s="28" t="n"/>
      <c r="I229" s="28" t="n"/>
      <c r="J229" s="28" t="n"/>
      <c r="K229" s="28" t="n"/>
      <c r="L229" s="28" t="n"/>
      <c r="M229" s="47" t="n"/>
      <c r="N229" s="47" t="n"/>
      <c r="O229" s="47" t="n"/>
      <c r="P229" s="48">
        <f>IF(A229="","",IFERROR(SUM(M229:O229),0))</f>
        <v/>
      </c>
      <c r="Q229" s="49">
        <f>IF(A229="","",IFERROR(F229/E229,0))</f>
        <v/>
      </c>
      <c r="R229" s="48">
        <f>IF(A229="","",IFERROR(M229/F229,0))</f>
        <v/>
      </c>
      <c r="S229" s="48">
        <f>IF(A229="","",IFERROR(M229/E229,0))</f>
        <v/>
      </c>
      <c r="T229" s="28" t="n"/>
      <c r="U229" s="50" t="n"/>
      <c r="V229" s="50" t="n"/>
      <c r="W229" s="50" t="n"/>
      <c r="X229" s="50" t="n"/>
      <c r="Y229" s="50" t="n"/>
      <c r="Z229" s="51">
        <f>IF(A229="","",IFERROR(SUM(U229:Y229),0))</f>
        <v/>
      </c>
      <c r="AA229" s="47" t="n"/>
      <c r="AB229" s="49">
        <f>IF(A229="","",IFERROR(AA229/P229,0))</f>
        <v/>
      </c>
      <c r="AC229" s="28" t="n"/>
      <c r="AD229" s="47" t="n"/>
      <c r="AE229" s="50" t="n"/>
      <c r="AF229" s="51">
        <f>IF(A229="","",IFERROR(T229/U229,0))</f>
        <v/>
      </c>
      <c r="AG229" s="28" t="n"/>
      <c r="AH229" s="28" t="n"/>
      <c r="AI229" s="27">
        <f>IF(A229="","",IFERROR(IF(C229&lt;&gt;'Dashboard'!$K$3,"Check room count",IF(D229&gt;C229,"Out-of-order rooms exceed inventory",IF(F229&gt;E229,"Occupied rooms exceed sellable rooms",IF(G229&gt;F229,"Complimentary rooms exceed occupied rooms",IF(J229&gt;F229,"Stayovers exceed occupied rooms",IF(OR(M229&lt;0,N229&lt;0,O229&lt;0,AA229&lt;0),"Negative amount entered",IF(OR(Q229&gt;1,Q229&lt;0),"Check occupancy","OK"))))))),"Check Data"))</f>
        <v/>
      </c>
      <c r="AJ229" s="28" t="n"/>
    </row>
    <row r="230">
      <c r="A230" s="46" t="n"/>
      <c r="B230" s="27">
        <f>IF(A230="","",IFERROR(IF(MOD(A230,7)=0,"Sunday",IF(MOD(A230,7)=1,"Monday",IF(MOD(A230,7)=2,"Tuesday",IF(MOD(A230,7)=3,"Wednesday",IF(MOD(A230,7)=4,"Thursday",IF(MOD(A230,7)=5,"Friday","Saturday")))))),""))</f>
        <v/>
      </c>
      <c r="C230" s="28" t="n"/>
      <c r="D230" s="28" t="n"/>
      <c r="E230" s="27">
        <f>IF(A230="","",IFERROR(C230-D230,0))</f>
        <v/>
      </c>
      <c r="F230" s="28" t="n"/>
      <c r="G230" s="28" t="n"/>
      <c r="H230" s="28" t="n"/>
      <c r="I230" s="28" t="n"/>
      <c r="J230" s="28" t="n"/>
      <c r="K230" s="28" t="n"/>
      <c r="L230" s="28" t="n"/>
      <c r="M230" s="47" t="n"/>
      <c r="N230" s="47" t="n"/>
      <c r="O230" s="47" t="n"/>
      <c r="P230" s="48">
        <f>IF(A230="","",IFERROR(SUM(M230:O230),0))</f>
        <v/>
      </c>
      <c r="Q230" s="49">
        <f>IF(A230="","",IFERROR(F230/E230,0))</f>
        <v/>
      </c>
      <c r="R230" s="48">
        <f>IF(A230="","",IFERROR(M230/F230,0))</f>
        <v/>
      </c>
      <c r="S230" s="48">
        <f>IF(A230="","",IFERROR(M230/E230,0))</f>
        <v/>
      </c>
      <c r="T230" s="28" t="n"/>
      <c r="U230" s="50" t="n"/>
      <c r="V230" s="50" t="n"/>
      <c r="W230" s="50" t="n"/>
      <c r="X230" s="50" t="n"/>
      <c r="Y230" s="50" t="n"/>
      <c r="Z230" s="51">
        <f>IF(A230="","",IFERROR(SUM(U230:Y230),0))</f>
        <v/>
      </c>
      <c r="AA230" s="47" t="n"/>
      <c r="AB230" s="49">
        <f>IF(A230="","",IFERROR(AA230/P230,0))</f>
        <v/>
      </c>
      <c r="AC230" s="28" t="n"/>
      <c r="AD230" s="47" t="n"/>
      <c r="AE230" s="50" t="n"/>
      <c r="AF230" s="51">
        <f>IF(A230="","",IFERROR(T230/U230,0))</f>
        <v/>
      </c>
      <c r="AG230" s="28" t="n"/>
      <c r="AH230" s="28" t="n"/>
      <c r="AI230" s="27">
        <f>IF(A230="","",IFERROR(IF(C230&lt;&gt;'Dashboard'!$K$3,"Check room count",IF(D230&gt;C230,"Out-of-order rooms exceed inventory",IF(F230&gt;E230,"Occupied rooms exceed sellable rooms",IF(G230&gt;F230,"Complimentary rooms exceed occupied rooms",IF(J230&gt;F230,"Stayovers exceed occupied rooms",IF(OR(M230&lt;0,N230&lt;0,O230&lt;0,AA230&lt;0),"Negative amount entered",IF(OR(Q230&gt;1,Q230&lt;0),"Check occupancy","OK"))))))),"Check Data"))</f>
        <v/>
      </c>
      <c r="AJ230" s="28" t="n"/>
    </row>
    <row r="231">
      <c r="A231" s="46" t="n"/>
      <c r="B231" s="27">
        <f>IF(A231="","",IFERROR(IF(MOD(A231,7)=0,"Sunday",IF(MOD(A231,7)=1,"Monday",IF(MOD(A231,7)=2,"Tuesday",IF(MOD(A231,7)=3,"Wednesday",IF(MOD(A231,7)=4,"Thursday",IF(MOD(A231,7)=5,"Friday","Saturday")))))),""))</f>
        <v/>
      </c>
      <c r="C231" s="28" t="n"/>
      <c r="D231" s="28" t="n"/>
      <c r="E231" s="27">
        <f>IF(A231="","",IFERROR(C231-D231,0))</f>
        <v/>
      </c>
      <c r="F231" s="28" t="n"/>
      <c r="G231" s="28" t="n"/>
      <c r="H231" s="28" t="n"/>
      <c r="I231" s="28" t="n"/>
      <c r="J231" s="28" t="n"/>
      <c r="K231" s="28" t="n"/>
      <c r="L231" s="28" t="n"/>
      <c r="M231" s="47" t="n"/>
      <c r="N231" s="47" t="n"/>
      <c r="O231" s="47" t="n"/>
      <c r="P231" s="48">
        <f>IF(A231="","",IFERROR(SUM(M231:O231),0))</f>
        <v/>
      </c>
      <c r="Q231" s="49">
        <f>IF(A231="","",IFERROR(F231/E231,0))</f>
        <v/>
      </c>
      <c r="R231" s="48">
        <f>IF(A231="","",IFERROR(M231/F231,0))</f>
        <v/>
      </c>
      <c r="S231" s="48">
        <f>IF(A231="","",IFERROR(M231/E231,0))</f>
        <v/>
      </c>
      <c r="T231" s="28" t="n"/>
      <c r="U231" s="50" t="n"/>
      <c r="V231" s="50" t="n"/>
      <c r="W231" s="50" t="n"/>
      <c r="X231" s="50" t="n"/>
      <c r="Y231" s="50" t="n"/>
      <c r="Z231" s="51">
        <f>IF(A231="","",IFERROR(SUM(U231:Y231),0))</f>
        <v/>
      </c>
      <c r="AA231" s="47" t="n"/>
      <c r="AB231" s="49">
        <f>IF(A231="","",IFERROR(AA231/P231,0))</f>
        <v/>
      </c>
      <c r="AC231" s="28" t="n"/>
      <c r="AD231" s="47" t="n"/>
      <c r="AE231" s="50" t="n"/>
      <c r="AF231" s="51">
        <f>IF(A231="","",IFERROR(T231/U231,0))</f>
        <v/>
      </c>
      <c r="AG231" s="28" t="n"/>
      <c r="AH231" s="28" t="n"/>
      <c r="AI231" s="27">
        <f>IF(A231="","",IFERROR(IF(C231&lt;&gt;'Dashboard'!$K$3,"Check room count",IF(D231&gt;C231,"Out-of-order rooms exceed inventory",IF(F231&gt;E231,"Occupied rooms exceed sellable rooms",IF(G231&gt;F231,"Complimentary rooms exceed occupied rooms",IF(J231&gt;F231,"Stayovers exceed occupied rooms",IF(OR(M231&lt;0,N231&lt;0,O231&lt;0,AA231&lt;0),"Negative amount entered",IF(OR(Q231&gt;1,Q231&lt;0),"Check occupancy","OK"))))))),"Check Data"))</f>
        <v/>
      </c>
      <c r="AJ231" s="28" t="n"/>
    </row>
    <row r="232">
      <c r="A232" s="46" t="n"/>
      <c r="B232" s="27">
        <f>IF(A232="","",IFERROR(IF(MOD(A232,7)=0,"Sunday",IF(MOD(A232,7)=1,"Monday",IF(MOD(A232,7)=2,"Tuesday",IF(MOD(A232,7)=3,"Wednesday",IF(MOD(A232,7)=4,"Thursday",IF(MOD(A232,7)=5,"Friday","Saturday")))))),""))</f>
        <v/>
      </c>
      <c r="C232" s="28" t="n"/>
      <c r="D232" s="28" t="n"/>
      <c r="E232" s="27">
        <f>IF(A232="","",IFERROR(C232-D232,0))</f>
        <v/>
      </c>
      <c r="F232" s="28" t="n"/>
      <c r="G232" s="28" t="n"/>
      <c r="H232" s="28" t="n"/>
      <c r="I232" s="28" t="n"/>
      <c r="J232" s="28" t="n"/>
      <c r="K232" s="28" t="n"/>
      <c r="L232" s="28" t="n"/>
      <c r="M232" s="47" t="n"/>
      <c r="N232" s="47" t="n"/>
      <c r="O232" s="47" t="n"/>
      <c r="P232" s="48">
        <f>IF(A232="","",IFERROR(SUM(M232:O232),0))</f>
        <v/>
      </c>
      <c r="Q232" s="49">
        <f>IF(A232="","",IFERROR(F232/E232,0))</f>
        <v/>
      </c>
      <c r="R232" s="48">
        <f>IF(A232="","",IFERROR(M232/F232,0))</f>
        <v/>
      </c>
      <c r="S232" s="48">
        <f>IF(A232="","",IFERROR(M232/E232,0))</f>
        <v/>
      </c>
      <c r="T232" s="28" t="n"/>
      <c r="U232" s="50" t="n"/>
      <c r="V232" s="50" t="n"/>
      <c r="W232" s="50" t="n"/>
      <c r="X232" s="50" t="n"/>
      <c r="Y232" s="50" t="n"/>
      <c r="Z232" s="51">
        <f>IF(A232="","",IFERROR(SUM(U232:Y232),0))</f>
        <v/>
      </c>
      <c r="AA232" s="47" t="n"/>
      <c r="AB232" s="49">
        <f>IF(A232="","",IFERROR(AA232/P232,0))</f>
        <v/>
      </c>
      <c r="AC232" s="28" t="n"/>
      <c r="AD232" s="47" t="n"/>
      <c r="AE232" s="50" t="n"/>
      <c r="AF232" s="51">
        <f>IF(A232="","",IFERROR(T232/U232,0))</f>
        <v/>
      </c>
      <c r="AG232" s="28" t="n"/>
      <c r="AH232" s="28" t="n"/>
      <c r="AI232" s="27">
        <f>IF(A232="","",IFERROR(IF(C232&lt;&gt;'Dashboard'!$K$3,"Check room count",IF(D232&gt;C232,"Out-of-order rooms exceed inventory",IF(F232&gt;E232,"Occupied rooms exceed sellable rooms",IF(G232&gt;F232,"Complimentary rooms exceed occupied rooms",IF(J232&gt;F232,"Stayovers exceed occupied rooms",IF(OR(M232&lt;0,N232&lt;0,O232&lt;0,AA232&lt;0),"Negative amount entered",IF(OR(Q232&gt;1,Q232&lt;0),"Check occupancy","OK"))))))),"Check Data"))</f>
        <v/>
      </c>
      <c r="AJ232" s="28" t="n"/>
    </row>
    <row r="233">
      <c r="A233" s="46" t="n"/>
      <c r="B233" s="27">
        <f>IF(A233="","",IFERROR(IF(MOD(A233,7)=0,"Sunday",IF(MOD(A233,7)=1,"Monday",IF(MOD(A233,7)=2,"Tuesday",IF(MOD(A233,7)=3,"Wednesday",IF(MOD(A233,7)=4,"Thursday",IF(MOD(A233,7)=5,"Friday","Saturday")))))),""))</f>
        <v/>
      </c>
      <c r="C233" s="28" t="n"/>
      <c r="D233" s="28" t="n"/>
      <c r="E233" s="27">
        <f>IF(A233="","",IFERROR(C233-D233,0))</f>
        <v/>
      </c>
      <c r="F233" s="28" t="n"/>
      <c r="G233" s="28" t="n"/>
      <c r="H233" s="28" t="n"/>
      <c r="I233" s="28" t="n"/>
      <c r="J233" s="28" t="n"/>
      <c r="K233" s="28" t="n"/>
      <c r="L233" s="28" t="n"/>
      <c r="M233" s="47" t="n"/>
      <c r="N233" s="47" t="n"/>
      <c r="O233" s="47" t="n"/>
      <c r="P233" s="48">
        <f>IF(A233="","",IFERROR(SUM(M233:O233),0))</f>
        <v/>
      </c>
      <c r="Q233" s="49">
        <f>IF(A233="","",IFERROR(F233/E233,0))</f>
        <v/>
      </c>
      <c r="R233" s="48">
        <f>IF(A233="","",IFERROR(M233/F233,0))</f>
        <v/>
      </c>
      <c r="S233" s="48">
        <f>IF(A233="","",IFERROR(M233/E233,0))</f>
        <v/>
      </c>
      <c r="T233" s="28" t="n"/>
      <c r="U233" s="50" t="n"/>
      <c r="V233" s="50" t="n"/>
      <c r="W233" s="50" t="n"/>
      <c r="X233" s="50" t="n"/>
      <c r="Y233" s="50" t="n"/>
      <c r="Z233" s="51">
        <f>IF(A233="","",IFERROR(SUM(U233:Y233),0))</f>
        <v/>
      </c>
      <c r="AA233" s="47" t="n"/>
      <c r="AB233" s="49">
        <f>IF(A233="","",IFERROR(AA233/P233,0))</f>
        <v/>
      </c>
      <c r="AC233" s="28" t="n"/>
      <c r="AD233" s="47" t="n"/>
      <c r="AE233" s="50" t="n"/>
      <c r="AF233" s="51">
        <f>IF(A233="","",IFERROR(T233/U233,0))</f>
        <v/>
      </c>
      <c r="AG233" s="28" t="n"/>
      <c r="AH233" s="28" t="n"/>
      <c r="AI233" s="27">
        <f>IF(A233="","",IFERROR(IF(C233&lt;&gt;'Dashboard'!$K$3,"Check room count",IF(D233&gt;C233,"Out-of-order rooms exceed inventory",IF(F233&gt;E233,"Occupied rooms exceed sellable rooms",IF(G233&gt;F233,"Complimentary rooms exceed occupied rooms",IF(J233&gt;F233,"Stayovers exceed occupied rooms",IF(OR(M233&lt;0,N233&lt;0,O233&lt;0,AA233&lt;0),"Negative amount entered",IF(OR(Q233&gt;1,Q233&lt;0),"Check occupancy","OK"))))))),"Check Data"))</f>
        <v/>
      </c>
      <c r="AJ233" s="28" t="n"/>
    </row>
    <row r="234">
      <c r="A234" s="46" t="n"/>
      <c r="B234" s="27">
        <f>IF(A234="","",IFERROR(IF(MOD(A234,7)=0,"Sunday",IF(MOD(A234,7)=1,"Monday",IF(MOD(A234,7)=2,"Tuesday",IF(MOD(A234,7)=3,"Wednesday",IF(MOD(A234,7)=4,"Thursday",IF(MOD(A234,7)=5,"Friday","Saturday")))))),""))</f>
        <v/>
      </c>
      <c r="C234" s="28" t="n"/>
      <c r="D234" s="28" t="n"/>
      <c r="E234" s="27">
        <f>IF(A234="","",IFERROR(C234-D234,0))</f>
        <v/>
      </c>
      <c r="F234" s="28" t="n"/>
      <c r="G234" s="28" t="n"/>
      <c r="H234" s="28" t="n"/>
      <c r="I234" s="28" t="n"/>
      <c r="J234" s="28" t="n"/>
      <c r="K234" s="28" t="n"/>
      <c r="L234" s="28" t="n"/>
      <c r="M234" s="47" t="n"/>
      <c r="N234" s="47" t="n"/>
      <c r="O234" s="47" t="n"/>
      <c r="P234" s="48">
        <f>IF(A234="","",IFERROR(SUM(M234:O234),0))</f>
        <v/>
      </c>
      <c r="Q234" s="49">
        <f>IF(A234="","",IFERROR(F234/E234,0))</f>
        <v/>
      </c>
      <c r="R234" s="48">
        <f>IF(A234="","",IFERROR(M234/F234,0))</f>
        <v/>
      </c>
      <c r="S234" s="48">
        <f>IF(A234="","",IFERROR(M234/E234,0))</f>
        <v/>
      </c>
      <c r="T234" s="28" t="n"/>
      <c r="U234" s="50" t="n"/>
      <c r="V234" s="50" t="n"/>
      <c r="W234" s="50" t="n"/>
      <c r="X234" s="50" t="n"/>
      <c r="Y234" s="50" t="n"/>
      <c r="Z234" s="51">
        <f>IF(A234="","",IFERROR(SUM(U234:Y234),0))</f>
        <v/>
      </c>
      <c r="AA234" s="47" t="n"/>
      <c r="AB234" s="49">
        <f>IF(A234="","",IFERROR(AA234/P234,0))</f>
        <v/>
      </c>
      <c r="AC234" s="28" t="n"/>
      <c r="AD234" s="47" t="n"/>
      <c r="AE234" s="50" t="n"/>
      <c r="AF234" s="51">
        <f>IF(A234="","",IFERROR(T234/U234,0))</f>
        <v/>
      </c>
      <c r="AG234" s="28" t="n"/>
      <c r="AH234" s="28" t="n"/>
      <c r="AI234" s="27">
        <f>IF(A234="","",IFERROR(IF(C234&lt;&gt;'Dashboard'!$K$3,"Check room count",IF(D234&gt;C234,"Out-of-order rooms exceed inventory",IF(F234&gt;E234,"Occupied rooms exceed sellable rooms",IF(G234&gt;F234,"Complimentary rooms exceed occupied rooms",IF(J234&gt;F234,"Stayovers exceed occupied rooms",IF(OR(M234&lt;0,N234&lt;0,O234&lt;0,AA234&lt;0),"Negative amount entered",IF(OR(Q234&gt;1,Q234&lt;0),"Check occupancy","OK"))))))),"Check Data"))</f>
        <v/>
      </c>
      <c r="AJ234" s="28" t="n"/>
    </row>
    <row r="235">
      <c r="A235" s="46" t="n"/>
      <c r="B235" s="27">
        <f>IF(A235="","",IFERROR(IF(MOD(A235,7)=0,"Sunday",IF(MOD(A235,7)=1,"Monday",IF(MOD(A235,7)=2,"Tuesday",IF(MOD(A235,7)=3,"Wednesday",IF(MOD(A235,7)=4,"Thursday",IF(MOD(A235,7)=5,"Friday","Saturday")))))),""))</f>
        <v/>
      </c>
      <c r="C235" s="28" t="n"/>
      <c r="D235" s="28" t="n"/>
      <c r="E235" s="27">
        <f>IF(A235="","",IFERROR(C235-D235,0))</f>
        <v/>
      </c>
      <c r="F235" s="28" t="n"/>
      <c r="G235" s="28" t="n"/>
      <c r="H235" s="28" t="n"/>
      <c r="I235" s="28" t="n"/>
      <c r="J235" s="28" t="n"/>
      <c r="K235" s="28" t="n"/>
      <c r="L235" s="28" t="n"/>
      <c r="M235" s="47" t="n"/>
      <c r="N235" s="47" t="n"/>
      <c r="O235" s="47" t="n"/>
      <c r="P235" s="48">
        <f>IF(A235="","",IFERROR(SUM(M235:O235),0))</f>
        <v/>
      </c>
      <c r="Q235" s="49">
        <f>IF(A235="","",IFERROR(F235/E235,0))</f>
        <v/>
      </c>
      <c r="R235" s="48">
        <f>IF(A235="","",IFERROR(M235/F235,0))</f>
        <v/>
      </c>
      <c r="S235" s="48">
        <f>IF(A235="","",IFERROR(M235/E235,0))</f>
        <v/>
      </c>
      <c r="T235" s="28" t="n"/>
      <c r="U235" s="50" t="n"/>
      <c r="V235" s="50" t="n"/>
      <c r="W235" s="50" t="n"/>
      <c r="X235" s="50" t="n"/>
      <c r="Y235" s="50" t="n"/>
      <c r="Z235" s="51">
        <f>IF(A235="","",IFERROR(SUM(U235:Y235),0))</f>
        <v/>
      </c>
      <c r="AA235" s="47" t="n"/>
      <c r="AB235" s="49">
        <f>IF(A235="","",IFERROR(AA235/P235,0))</f>
        <v/>
      </c>
      <c r="AC235" s="28" t="n"/>
      <c r="AD235" s="47" t="n"/>
      <c r="AE235" s="50" t="n"/>
      <c r="AF235" s="51">
        <f>IF(A235="","",IFERROR(T235/U235,0))</f>
        <v/>
      </c>
      <c r="AG235" s="28" t="n"/>
      <c r="AH235" s="28" t="n"/>
      <c r="AI235" s="27">
        <f>IF(A235="","",IFERROR(IF(C235&lt;&gt;'Dashboard'!$K$3,"Check room count",IF(D235&gt;C235,"Out-of-order rooms exceed inventory",IF(F235&gt;E235,"Occupied rooms exceed sellable rooms",IF(G235&gt;F235,"Complimentary rooms exceed occupied rooms",IF(J235&gt;F235,"Stayovers exceed occupied rooms",IF(OR(M235&lt;0,N235&lt;0,O235&lt;0,AA235&lt;0),"Negative amount entered",IF(OR(Q235&gt;1,Q235&lt;0),"Check occupancy","OK"))))))),"Check Data"))</f>
        <v/>
      </c>
      <c r="AJ235" s="28" t="n"/>
    </row>
    <row r="236">
      <c r="A236" s="46" t="n"/>
      <c r="B236" s="27">
        <f>IF(A236="","",IFERROR(IF(MOD(A236,7)=0,"Sunday",IF(MOD(A236,7)=1,"Monday",IF(MOD(A236,7)=2,"Tuesday",IF(MOD(A236,7)=3,"Wednesday",IF(MOD(A236,7)=4,"Thursday",IF(MOD(A236,7)=5,"Friday","Saturday")))))),""))</f>
        <v/>
      </c>
      <c r="C236" s="28" t="n"/>
      <c r="D236" s="28" t="n"/>
      <c r="E236" s="27">
        <f>IF(A236="","",IFERROR(C236-D236,0))</f>
        <v/>
      </c>
      <c r="F236" s="28" t="n"/>
      <c r="G236" s="28" t="n"/>
      <c r="H236" s="28" t="n"/>
      <c r="I236" s="28" t="n"/>
      <c r="J236" s="28" t="n"/>
      <c r="K236" s="28" t="n"/>
      <c r="L236" s="28" t="n"/>
      <c r="M236" s="47" t="n"/>
      <c r="N236" s="47" t="n"/>
      <c r="O236" s="47" t="n"/>
      <c r="P236" s="48">
        <f>IF(A236="","",IFERROR(SUM(M236:O236),0))</f>
        <v/>
      </c>
      <c r="Q236" s="49">
        <f>IF(A236="","",IFERROR(F236/E236,0))</f>
        <v/>
      </c>
      <c r="R236" s="48">
        <f>IF(A236="","",IFERROR(M236/F236,0))</f>
        <v/>
      </c>
      <c r="S236" s="48">
        <f>IF(A236="","",IFERROR(M236/E236,0))</f>
        <v/>
      </c>
      <c r="T236" s="28" t="n"/>
      <c r="U236" s="50" t="n"/>
      <c r="V236" s="50" t="n"/>
      <c r="W236" s="50" t="n"/>
      <c r="X236" s="50" t="n"/>
      <c r="Y236" s="50" t="n"/>
      <c r="Z236" s="51">
        <f>IF(A236="","",IFERROR(SUM(U236:Y236),0))</f>
        <v/>
      </c>
      <c r="AA236" s="47" t="n"/>
      <c r="AB236" s="49">
        <f>IF(A236="","",IFERROR(AA236/P236,0))</f>
        <v/>
      </c>
      <c r="AC236" s="28" t="n"/>
      <c r="AD236" s="47" t="n"/>
      <c r="AE236" s="50" t="n"/>
      <c r="AF236" s="51">
        <f>IF(A236="","",IFERROR(T236/U236,0))</f>
        <v/>
      </c>
      <c r="AG236" s="28" t="n"/>
      <c r="AH236" s="28" t="n"/>
      <c r="AI236" s="27">
        <f>IF(A236="","",IFERROR(IF(C236&lt;&gt;'Dashboard'!$K$3,"Check room count",IF(D236&gt;C236,"Out-of-order rooms exceed inventory",IF(F236&gt;E236,"Occupied rooms exceed sellable rooms",IF(G236&gt;F236,"Complimentary rooms exceed occupied rooms",IF(J236&gt;F236,"Stayovers exceed occupied rooms",IF(OR(M236&lt;0,N236&lt;0,O236&lt;0,AA236&lt;0),"Negative amount entered",IF(OR(Q236&gt;1,Q236&lt;0),"Check occupancy","OK"))))))),"Check Data"))</f>
        <v/>
      </c>
      <c r="AJ236" s="28" t="n"/>
    </row>
    <row r="237">
      <c r="A237" s="46" t="n"/>
      <c r="B237" s="27">
        <f>IF(A237="","",IFERROR(IF(MOD(A237,7)=0,"Sunday",IF(MOD(A237,7)=1,"Monday",IF(MOD(A237,7)=2,"Tuesday",IF(MOD(A237,7)=3,"Wednesday",IF(MOD(A237,7)=4,"Thursday",IF(MOD(A237,7)=5,"Friday","Saturday")))))),""))</f>
        <v/>
      </c>
      <c r="C237" s="28" t="n"/>
      <c r="D237" s="28" t="n"/>
      <c r="E237" s="27">
        <f>IF(A237="","",IFERROR(C237-D237,0))</f>
        <v/>
      </c>
      <c r="F237" s="28" t="n"/>
      <c r="G237" s="28" t="n"/>
      <c r="H237" s="28" t="n"/>
      <c r="I237" s="28" t="n"/>
      <c r="J237" s="28" t="n"/>
      <c r="K237" s="28" t="n"/>
      <c r="L237" s="28" t="n"/>
      <c r="M237" s="47" t="n"/>
      <c r="N237" s="47" t="n"/>
      <c r="O237" s="47" t="n"/>
      <c r="P237" s="48">
        <f>IF(A237="","",IFERROR(SUM(M237:O237),0))</f>
        <v/>
      </c>
      <c r="Q237" s="49">
        <f>IF(A237="","",IFERROR(F237/E237,0))</f>
        <v/>
      </c>
      <c r="R237" s="48">
        <f>IF(A237="","",IFERROR(M237/F237,0))</f>
        <v/>
      </c>
      <c r="S237" s="48">
        <f>IF(A237="","",IFERROR(M237/E237,0))</f>
        <v/>
      </c>
      <c r="T237" s="28" t="n"/>
      <c r="U237" s="50" t="n"/>
      <c r="V237" s="50" t="n"/>
      <c r="W237" s="50" t="n"/>
      <c r="X237" s="50" t="n"/>
      <c r="Y237" s="50" t="n"/>
      <c r="Z237" s="51">
        <f>IF(A237="","",IFERROR(SUM(U237:Y237),0))</f>
        <v/>
      </c>
      <c r="AA237" s="47" t="n"/>
      <c r="AB237" s="49">
        <f>IF(A237="","",IFERROR(AA237/P237,0))</f>
        <v/>
      </c>
      <c r="AC237" s="28" t="n"/>
      <c r="AD237" s="47" t="n"/>
      <c r="AE237" s="50" t="n"/>
      <c r="AF237" s="51">
        <f>IF(A237="","",IFERROR(T237/U237,0))</f>
        <v/>
      </c>
      <c r="AG237" s="28" t="n"/>
      <c r="AH237" s="28" t="n"/>
      <c r="AI237" s="27">
        <f>IF(A237="","",IFERROR(IF(C237&lt;&gt;'Dashboard'!$K$3,"Check room count",IF(D237&gt;C237,"Out-of-order rooms exceed inventory",IF(F237&gt;E237,"Occupied rooms exceed sellable rooms",IF(G237&gt;F237,"Complimentary rooms exceed occupied rooms",IF(J237&gt;F237,"Stayovers exceed occupied rooms",IF(OR(M237&lt;0,N237&lt;0,O237&lt;0,AA237&lt;0),"Negative amount entered",IF(OR(Q237&gt;1,Q237&lt;0),"Check occupancy","OK"))))))),"Check Data"))</f>
        <v/>
      </c>
      <c r="AJ237" s="28" t="n"/>
    </row>
    <row r="238">
      <c r="A238" s="46" t="n"/>
      <c r="B238" s="27">
        <f>IF(A238="","",IFERROR(IF(MOD(A238,7)=0,"Sunday",IF(MOD(A238,7)=1,"Monday",IF(MOD(A238,7)=2,"Tuesday",IF(MOD(A238,7)=3,"Wednesday",IF(MOD(A238,7)=4,"Thursday",IF(MOD(A238,7)=5,"Friday","Saturday")))))),""))</f>
        <v/>
      </c>
      <c r="C238" s="28" t="n"/>
      <c r="D238" s="28" t="n"/>
      <c r="E238" s="27">
        <f>IF(A238="","",IFERROR(C238-D238,0))</f>
        <v/>
      </c>
      <c r="F238" s="28" t="n"/>
      <c r="G238" s="28" t="n"/>
      <c r="H238" s="28" t="n"/>
      <c r="I238" s="28" t="n"/>
      <c r="J238" s="28" t="n"/>
      <c r="K238" s="28" t="n"/>
      <c r="L238" s="28" t="n"/>
      <c r="M238" s="47" t="n"/>
      <c r="N238" s="47" t="n"/>
      <c r="O238" s="47" t="n"/>
      <c r="P238" s="48">
        <f>IF(A238="","",IFERROR(SUM(M238:O238),0))</f>
        <v/>
      </c>
      <c r="Q238" s="49">
        <f>IF(A238="","",IFERROR(F238/E238,0))</f>
        <v/>
      </c>
      <c r="R238" s="48">
        <f>IF(A238="","",IFERROR(M238/F238,0))</f>
        <v/>
      </c>
      <c r="S238" s="48">
        <f>IF(A238="","",IFERROR(M238/E238,0))</f>
        <v/>
      </c>
      <c r="T238" s="28" t="n"/>
      <c r="U238" s="50" t="n"/>
      <c r="V238" s="50" t="n"/>
      <c r="W238" s="50" t="n"/>
      <c r="X238" s="50" t="n"/>
      <c r="Y238" s="50" t="n"/>
      <c r="Z238" s="51">
        <f>IF(A238="","",IFERROR(SUM(U238:Y238),0))</f>
        <v/>
      </c>
      <c r="AA238" s="47" t="n"/>
      <c r="AB238" s="49">
        <f>IF(A238="","",IFERROR(AA238/P238,0))</f>
        <v/>
      </c>
      <c r="AC238" s="28" t="n"/>
      <c r="AD238" s="47" t="n"/>
      <c r="AE238" s="50" t="n"/>
      <c r="AF238" s="51">
        <f>IF(A238="","",IFERROR(T238/U238,0))</f>
        <v/>
      </c>
      <c r="AG238" s="28" t="n"/>
      <c r="AH238" s="28" t="n"/>
      <c r="AI238" s="27">
        <f>IF(A238="","",IFERROR(IF(C238&lt;&gt;'Dashboard'!$K$3,"Check room count",IF(D238&gt;C238,"Out-of-order rooms exceed inventory",IF(F238&gt;E238,"Occupied rooms exceed sellable rooms",IF(G238&gt;F238,"Complimentary rooms exceed occupied rooms",IF(J238&gt;F238,"Stayovers exceed occupied rooms",IF(OR(M238&lt;0,N238&lt;0,O238&lt;0,AA238&lt;0),"Negative amount entered",IF(OR(Q238&gt;1,Q238&lt;0),"Check occupancy","OK"))))))),"Check Data"))</f>
        <v/>
      </c>
      <c r="AJ238" s="28" t="n"/>
    </row>
    <row r="239">
      <c r="A239" s="46" t="n"/>
      <c r="B239" s="27">
        <f>IF(A239="","",IFERROR(IF(MOD(A239,7)=0,"Sunday",IF(MOD(A239,7)=1,"Monday",IF(MOD(A239,7)=2,"Tuesday",IF(MOD(A239,7)=3,"Wednesday",IF(MOD(A239,7)=4,"Thursday",IF(MOD(A239,7)=5,"Friday","Saturday")))))),""))</f>
        <v/>
      </c>
      <c r="C239" s="28" t="n"/>
      <c r="D239" s="28" t="n"/>
      <c r="E239" s="27">
        <f>IF(A239="","",IFERROR(C239-D239,0))</f>
        <v/>
      </c>
      <c r="F239" s="28" t="n"/>
      <c r="G239" s="28" t="n"/>
      <c r="H239" s="28" t="n"/>
      <c r="I239" s="28" t="n"/>
      <c r="J239" s="28" t="n"/>
      <c r="K239" s="28" t="n"/>
      <c r="L239" s="28" t="n"/>
      <c r="M239" s="47" t="n"/>
      <c r="N239" s="47" t="n"/>
      <c r="O239" s="47" t="n"/>
      <c r="P239" s="48">
        <f>IF(A239="","",IFERROR(SUM(M239:O239),0))</f>
        <v/>
      </c>
      <c r="Q239" s="49">
        <f>IF(A239="","",IFERROR(F239/E239,0))</f>
        <v/>
      </c>
      <c r="R239" s="48">
        <f>IF(A239="","",IFERROR(M239/F239,0))</f>
        <v/>
      </c>
      <c r="S239" s="48">
        <f>IF(A239="","",IFERROR(M239/E239,0))</f>
        <v/>
      </c>
      <c r="T239" s="28" t="n"/>
      <c r="U239" s="50" t="n"/>
      <c r="V239" s="50" t="n"/>
      <c r="W239" s="50" t="n"/>
      <c r="X239" s="50" t="n"/>
      <c r="Y239" s="50" t="n"/>
      <c r="Z239" s="51">
        <f>IF(A239="","",IFERROR(SUM(U239:Y239),0))</f>
        <v/>
      </c>
      <c r="AA239" s="47" t="n"/>
      <c r="AB239" s="49">
        <f>IF(A239="","",IFERROR(AA239/P239,0))</f>
        <v/>
      </c>
      <c r="AC239" s="28" t="n"/>
      <c r="AD239" s="47" t="n"/>
      <c r="AE239" s="50" t="n"/>
      <c r="AF239" s="51">
        <f>IF(A239="","",IFERROR(T239/U239,0))</f>
        <v/>
      </c>
      <c r="AG239" s="28" t="n"/>
      <c r="AH239" s="28" t="n"/>
      <c r="AI239" s="27">
        <f>IF(A239="","",IFERROR(IF(C239&lt;&gt;'Dashboard'!$K$3,"Check room count",IF(D239&gt;C239,"Out-of-order rooms exceed inventory",IF(F239&gt;E239,"Occupied rooms exceed sellable rooms",IF(G239&gt;F239,"Complimentary rooms exceed occupied rooms",IF(J239&gt;F239,"Stayovers exceed occupied rooms",IF(OR(M239&lt;0,N239&lt;0,O239&lt;0,AA239&lt;0),"Negative amount entered",IF(OR(Q239&gt;1,Q239&lt;0),"Check occupancy","OK"))))))),"Check Data"))</f>
        <v/>
      </c>
      <c r="AJ239" s="28" t="n"/>
    </row>
    <row r="240">
      <c r="A240" s="46" t="n"/>
      <c r="B240" s="27">
        <f>IF(A240="","",IFERROR(IF(MOD(A240,7)=0,"Sunday",IF(MOD(A240,7)=1,"Monday",IF(MOD(A240,7)=2,"Tuesday",IF(MOD(A240,7)=3,"Wednesday",IF(MOD(A240,7)=4,"Thursday",IF(MOD(A240,7)=5,"Friday","Saturday")))))),""))</f>
        <v/>
      </c>
      <c r="C240" s="28" t="n"/>
      <c r="D240" s="28" t="n"/>
      <c r="E240" s="27">
        <f>IF(A240="","",IFERROR(C240-D240,0))</f>
        <v/>
      </c>
      <c r="F240" s="28" t="n"/>
      <c r="G240" s="28" t="n"/>
      <c r="H240" s="28" t="n"/>
      <c r="I240" s="28" t="n"/>
      <c r="J240" s="28" t="n"/>
      <c r="K240" s="28" t="n"/>
      <c r="L240" s="28" t="n"/>
      <c r="M240" s="47" t="n"/>
      <c r="N240" s="47" t="n"/>
      <c r="O240" s="47" t="n"/>
      <c r="P240" s="48">
        <f>IF(A240="","",IFERROR(SUM(M240:O240),0))</f>
        <v/>
      </c>
      <c r="Q240" s="49">
        <f>IF(A240="","",IFERROR(F240/E240,0))</f>
        <v/>
      </c>
      <c r="R240" s="48">
        <f>IF(A240="","",IFERROR(M240/F240,0))</f>
        <v/>
      </c>
      <c r="S240" s="48">
        <f>IF(A240="","",IFERROR(M240/E240,0))</f>
        <v/>
      </c>
      <c r="T240" s="28" t="n"/>
      <c r="U240" s="50" t="n"/>
      <c r="V240" s="50" t="n"/>
      <c r="W240" s="50" t="n"/>
      <c r="X240" s="50" t="n"/>
      <c r="Y240" s="50" t="n"/>
      <c r="Z240" s="51">
        <f>IF(A240="","",IFERROR(SUM(U240:Y240),0))</f>
        <v/>
      </c>
      <c r="AA240" s="47" t="n"/>
      <c r="AB240" s="49">
        <f>IF(A240="","",IFERROR(AA240/P240,0))</f>
        <v/>
      </c>
      <c r="AC240" s="28" t="n"/>
      <c r="AD240" s="47" t="n"/>
      <c r="AE240" s="50" t="n"/>
      <c r="AF240" s="51">
        <f>IF(A240="","",IFERROR(T240/U240,0))</f>
        <v/>
      </c>
      <c r="AG240" s="28" t="n"/>
      <c r="AH240" s="28" t="n"/>
      <c r="AI240" s="27">
        <f>IF(A240="","",IFERROR(IF(C240&lt;&gt;'Dashboard'!$K$3,"Check room count",IF(D240&gt;C240,"Out-of-order rooms exceed inventory",IF(F240&gt;E240,"Occupied rooms exceed sellable rooms",IF(G240&gt;F240,"Complimentary rooms exceed occupied rooms",IF(J240&gt;F240,"Stayovers exceed occupied rooms",IF(OR(M240&lt;0,N240&lt;0,O240&lt;0,AA240&lt;0),"Negative amount entered",IF(OR(Q240&gt;1,Q240&lt;0),"Check occupancy","OK"))))))),"Check Data"))</f>
        <v/>
      </c>
      <c r="AJ240" s="28" t="n"/>
    </row>
    <row r="241">
      <c r="A241" s="46" t="n"/>
      <c r="B241" s="27">
        <f>IF(A241="","",IFERROR(IF(MOD(A241,7)=0,"Sunday",IF(MOD(A241,7)=1,"Monday",IF(MOD(A241,7)=2,"Tuesday",IF(MOD(A241,7)=3,"Wednesday",IF(MOD(A241,7)=4,"Thursday",IF(MOD(A241,7)=5,"Friday","Saturday")))))),""))</f>
        <v/>
      </c>
      <c r="C241" s="28" t="n"/>
      <c r="D241" s="28" t="n"/>
      <c r="E241" s="27">
        <f>IF(A241="","",IFERROR(C241-D241,0))</f>
        <v/>
      </c>
      <c r="F241" s="28" t="n"/>
      <c r="G241" s="28" t="n"/>
      <c r="H241" s="28" t="n"/>
      <c r="I241" s="28" t="n"/>
      <c r="J241" s="28" t="n"/>
      <c r="K241" s="28" t="n"/>
      <c r="L241" s="28" t="n"/>
      <c r="M241" s="47" t="n"/>
      <c r="N241" s="47" t="n"/>
      <c r="O241" s="47" t="n"/>
      <c r="P241" s="48">
        <f>IF(A241="","",IFERROR(SUM(M241:O241),0))</f>
        <v/>
      </c>
      <c r="Q241" s="49">
        <f>IF(A241="","",IFERROR(F241/E241,0))</f>
        <v/>
      </c>
      <c r="R241" s="48">
        <f>IF(A241="","",IFERROR(M241/F241,0))</f>
        <v/>
      </c>
      <c r="S241" s="48">
        <f>IF(A241="","",IFERROR(M241/E241,0))</f>
        <v/>
      </c>
      <c r="T241" s="28" t="n"/>
      <c r="U241" s="50" t="n"/>
      <c r="V241" s="50" t="n"/>
      <c r="W241" s="50" t="n"/>
      <c r="X241" s="50" t="n"/>
      <c r="Y241" s="50" t="n"/>
      <c r="Z241" s="51">
        <f>IF(A241="","",IFERROR(SUM(U241:Y241),0))</f>
        <v/>
      </c>
      <c r="AA241" s="47" t="n"/>
      <c r="AB241" s="49">
        <f>IF(A241="","",IFERROR(AA241/P241,0))</f>
        <v/>
      </c>
      <c r="AC241" s="28" t="n"/>
      <c r="AD241" s="47" t="n"/>
      <c r="AE241" s="50" t="n"/>
      <c r="AF241" s="51">
        <f>IF(A241="","",IFERROR(T241/U241,0))</f>
        <v/>
      </c>
      <c r="AG241" s="28" t="n"/>
      <c r="AH241" s="28" t="n"/>
      <c r="AI241" s="27">
        <f>IF(A241="","",IFERROR(IF(C241&lt;&gt;'Dashboard'!$K$3,"Check room count",IF(D241&gt;C241,"Out-of-order rooms exceed inventory",IF(F241&gt;E241,"Occupied rooms exceed sellable rooms",IF(G241&gt;F241,"Complimentary rooms exceed occupied rooms",IF(J241&gt;F241,"Stayovers exceed occupied rooms",IF(OR(M241&lt;0,N241&lt;0,O241&lt;0,AA241&lt;0),"Negative amount entered",IF(OR(Q241&gt;1,Q241&lt;0),"Check occupancy","OK"))))))),"Check Data"))</f>
        <v/>
      </c>
      <c r="AJ241" s="28" t="n"/>
    </row>
    <row r="242">
      <c r="A242" s="46" t="n"/>
      <c r="B242" s="27">
        <f>IF(A242="","",IFERROR(IF(MOD(A242,7)=0,"Sunday",IF(MOD(A242,7)=1,"Monday",IF(MOD(A242,7)=2,"Tuesday",IF(MOD(A242,7)=3,"Wednesday",IF(MOD(A242,7)=4,"Thursday",IF(MOD(A242,7)=5,"Friday","Saturday")))))),""))</f>
        <v/>
      </c>
      <c r="C242" s="28" t="n"/>
      <c r="D242" s="28" t="n"/>
      <c r="E242" s="27">
        <f>IF(A242="","",IFERROR(C242-D242,0))</f>
        <v/>
      </c>
      <c r="F242" s="28" t="n"/>
      <c r="G242" s="28" t="n"/>
      <c r="H242" s="28" t="n"/>
      <c r="I242" s="28" t="n"/>
      <c r="J242" s="28" t="n"/>
      <c r="K242" s="28" t="n"/>
      <c r="L242" s="28" t="n"/>
      <c r="M242" s="47" t="n"/>
      <c r="N242" s="47" t="n"/>
      <c r="O242" s="47" t="n"/>
      <c r="P242" s="48">
        <f>IF(A242="","",IFERROR(SUM(M242:O242),0))</f>
        <v/>
      </c>
      <c r="Q242" s="49">
        <f>IF(A242="","",IFERROR(F242/E242,0))</f>
        <v/>
      </c>
      <c r="R242" s="48">
        <f>IF(A242="","",IFERROR(M242/F242,0))</f>
        <v/>
      </c>
      <c r="S242" s="48">
        <f>IF(A242="","",IFERROR(M242/E242,0))</f>
        <v/>
      </c>
      <c r="T242" s="28" t="n"/>
      <c r="U242" s="50" t="n"/>
      <c r="V242" s="50" t="n"/>
      <c r="W242" s="50" t="n"/>
      <c r="X242" s="50" t="n"/>
      <c r="Y242" s="50" t="n"/>
      <c r="Z242" s="51">
        <f>IF(A242="","",IFERROR(SUM(U242:Y242),0))</f>
        <v/>
      </c>
      <c r="AA242" s="47" t="n"/>
      <c r="AB242" s="49">
        <f>IF(A242="","",IFERROR(AA242/P242,0))</f>
        <v/>
      </c>
      <c r="AC242" s="28" t="n"/>
      <c r="AD242" s="47" t="n"/>
      <c r="AE242" s="50" t="n"/>
      <c r="AF242" s="51">
        <f>IF(A242="","",IFERROR(T242/U242,0))</f>
        <v/>
      </c>
      <c r="AG242" s="28" t="n"/>
      <c r="AH242" s="28" t="n"/>
      <c r="AI242" s="27">
        <f>IF(A242="","",IFERROR(IF(C242&lt;&gt;'Dashboard'!$K$3,"Check room count",IF(D242&gt;C242,"Out-of-order rooms exceed inventory",IF(F242&gt;E242,"Occupied rooms exceed sellable rooms",IF(G242&gt;F242,"Complimentary rooms exceed occupied rooms",IF(J242&gt;F242,"Stayovers exceed occupied rooms",IF(OR(M242&lt;0,N242&lt;0,O242&lt;0,AA242&lt;0),"Negative amount entered",IF(OR(Q242&gt;1,Q242&lt;0),"Check occupancy","OK"))))))),"Check Data"))</f>
        <v/>
      </c>
      <c r="AJ242" s="28" t="n"/>
    </row>
    <row r="243">
      <c r="A243" s="46" t="n"/>
      <c r="B243" s="27">
        <f>IF(A243="","",IFERROR(IF(MOD(A243,7)=0,"Sunday",IF(MOD(A243,7)=1,"Monday",IF(MOD(A243,7)=2,"Tuesday",IF(MOD(A243,7)=3,"Wednesday",IF(MOD(A243,7)=4,"Thursday",IF(MOD(A243,7)=5,"Friday","Saturday")))))),""))</f>
        <v/>
      </c>
      <c r="C243" s="28" t="n"/>
      <c r="D243" s="28" t="n"/>
      <c r="E243" s="27">
        <f>IF(A243="","",IFERROR(C243-D243,0))</f>
        <v/>
      </c>
      <c r="F243" s="28" t="n"/>
      <c r="G243" s="28" t="n"/>
      <c r="H243" s="28" t="n"/>
      <c r="I243" s="28" t="n"/>
      <c r="J243" s="28" t="n"/>
      <c r="K243" s="28" t="n"/>
      <c r="L243" s="28" t="n"/>
      <c r="M243" s="47" t="n"/>
      <c r="N243" s="47" t="n"/>
      <c r="O243" s="47" t="n"/>
      <c r="P243" s="48">
        <f>IF(A243="","",IFERROR(SUM(M243:O243),0))</f>
        <v/>
      </c>
      <c r="Q243" s="49">
        <f>IF(A243="","",IFERROR(F243/E243,0))</f>
        <v/>
      </c>
      <c r="R243" s="48">
        <f>IF(A243="","",IFERROR(M243/F243,0))</f>
        <v/>
      </c>
      <c r="S243" s="48">
        <f>IF(A243="","",IFERROR(M243/E243,0))</f>
        <v/>
      </c>
      <c r="T243" s="28" t="n"/>
      <c r="U243" s="50" t="n"/>
      <c r="V243" s="50" t="n"/>
      <c r="W243" s="50" t="n"/>
      <c r="X243" s="50" t="n"/>
      <c r="Y243" s="50" t="n"/>
      <c r="Z243" s="51">
        <f>IF(A243="","",IFERROR(SUM(U243:Y243),0))</f>
        <v/>
      </c>
      <c r="AA243" s="47" t="n"/>
      <c r="AB243" s="49">
        <f>IF(A243="","",IFERROR(AA243/P243,0))</f>
        <v/>
      </c>
      <c r="AC243" s="28" t="n"/>
      <c r="AD243" s="47" t="n"/>
      <c r="AE243" s="50" t="n"/>
      <c r="AF243" s="51">
        <f>IF(A243="","",IFERROR(T243/U243,0))</f>
        <v/>
      </c>
      <c r="AG243" s="28" t="n"/>
      <c r="AH243" s="28" t="n"/>
      <c r="AI243" s="27">
        <f>IF(A243="","",IFERROR(IF(C243&lt;&gt;'Dashboard'!$K$3,"Check room count",IF(D243&gt;C243,"Out-of-order rooms exceed inventory",IF(F243&gt;E243,"Occupied rooms exceed sellable rooms",IF(G243&gt;F243,"Complimentary rooms exceed occupied rooms",IF(J243&gt;F243,"Stayovers exceed occupied rooms",IF(OR(M243&lt;0,N243&lt;0,O243&lt;0,AA243&lt;0),"Negative amount entered",IF(OR(Q243&gt;1,Q243&lt;0),"Check occupancy","OK"))))))),"Check Data"))</f>
        <v/>
      </c>
      <c r="AJ243" s="28" t="n"/>
    </row>
    <row r="244">
      <c r="A244" s="46" t="n"/>
      <c r="B244" s="27">
        <f>IF(A244="","",IFERROR(IF(MOD(A244,7)=0,"Sunday",IF(MOD(A244,7)=1,"Monday",IF(MOD(A244,7)=2,"Tuesday",IF(MOD(A244,7)=3,"Wednesday",IF(MOD(A244,7)=4,"Thursday",IF(MOD(A244,7)=5,"Friday","Saturday")))))),""))</f>
        <v/>
      </c>
      <c r="C244" s="28" t="n"/>
      <c r="D244" s="28" t="n"/>
      <c r="E244" s="27">
        <f>IF(A244="","",IFERROR(C244-D244,0))</f>
        <v/>
      </c>
      <c r="F244" s="28" t="n"/>
      <c r="G244" s="28" t="n"/>
      <c r="H244" s="28" t="n"/>
      <c r="I244" s="28" t="n"/>
      <c r="J244" s="28" t="n"/>
      <c r="K244" s="28" t="n"/>
      <c r="L244" s="28" t="n"/>
      <c r="M244" s="47" t="n"/>
      <c r="N244" s="47" t="n"/>
      <c r="O244" s="47" t="n"/>
      <c r="P244" s="48">
        <f>IF(A244="","",IFERROR(SUM(M244:O244),0))</f>
        <v/>
      </c>
      <c r="Q244" s="49">
        <f>IF(A244="","",IFERROR(F244/E244,0))</f>
        <v/>
      </c>
      <c r="R244" s="48">
        <f>IF(A244="","",IFERROR(M244/F244,0))</f>
        <v/>
      </c>
      <c r="S244" s="48">
        <f>IF(A244="","",IFERROR(M244/E244,0))</f>
        <v/>
      </c>
      <c r="T244" s="28" t="n"/>
      <c r="U244" s="50" t="n"/>
      <c r="V244" s="50" t="n"/>
      <c r="W244" s="50" t="n"/>
      <c r="X244" s="50" t="n"/>
      <c r="Y244" s="50" t="n"/>
      <c r="Z244" s="51">
        <f>IF(A244="","",IFERROR(SUM(U244:Y244),0))</f>
        <v/>
      </c>
      <c r="AA244" s="47" t="n"/>
      <c r="AB244" s="49">
        <f>IF(A244="","",IFERROR(AA244/P244,0))</f>
        <v/>
      </c>
      <c r="AC244" s="28" t="n"/>
      <c r="AD244" s="47" t="n"/>
      <c r="AE244" s="50" t="n"/>
      <c r="AF244" s="51">
        <f>IF(A244="","",IFERROR(T244/U244,0))</f>
        <v/>
      </c>
      <c r="AG244" s="28" t="n"/>
      <c r="AH244" s="28" t="n"/>
      <c r="AI244" s="27">
        <f>IF(A244="","",IFERROR(IF(C244&lt;&gt;'Dashboard'!$K$3,"Check room count",IF(D244&gt;C244,"Out-of-order rooms exceed inventory",IF(F244&gt;E244,"Occupied rooms exceed sellable rooms",IF(G244&gt;F244,"Complimentary rooms exceed occupied rooms",IF(J244&gt;F244,"Stayovers exceed occupied rooms",IF(OR(M244&lt;0,N244&lt;0,O244&lt;0,AA244&lt;0),"Negative amount entered",IF(OR(Q244&gt;1,Q244&lt;0),"Check occupancy","OK"))))))),"Check Data"))</f>
        <v/>
      </c>
      <c r="AJ244" s="28" t="n"/>
    </row>
    <row r="245">
      <c r="A245" s="46" t="n"/>
      <c r="B245" s="27">
        <f>IF(A245="","",IFERROR(IF(MOD(A245,7)=0,"Sunday",IF(MOD(A245,7)=1,"Monday",IF(MOD(A245,7)=2,"Tuesday",IF(MOD(A245,7)=3,"Wednesday",IF(MOD(A245,7)=4,"Thursday",IF(MOD(A245,7)=5,"Friday","Saturday")))))),""))</f>
        <v/>
      </c>
      <c r="C245" s="28" t="n"/>
      <c r="D245" s="28" t="n"/>
      <c r="E245" s="27">
        <f>IF(A245="","",IFERROR(C245-D245,0))</f>
        <v/>
      </c>
      <c r="F245" s="28" t="n"/>
      <c r="G245" s="28" t="n"/>
      <c r="H245" s="28" t="n"/>
      <c r="I245" s="28" t="n"/>
      <c r="J245" s="28" t="n"/>
      <c r="K245" s="28" t="n"/>
      <c r="L245" s="28" t="n"/>
      <c r="M245" s="47" t="n"/>
      <c r="N245" s="47" t="n"/>
      <c r="O245" s="47" t="n"/>
      <c r="P245" s="48">
        <f>IF(A245="","",IFERROR(SUM(M245:O245),0))</f>
        <v/>
      </c>
      <c r="Q245" s="49">
        <f>IF(A245="","",IFERROR(F245/E245,0))</f>
        <v/>
      </c>
      <c r="R245" s="48">
        <f>IF(A245="","",IFERROR(M245/F245,0))</f>
        <v/>
      </c>
      <c r="S245" s="48">
        <f>IF(A245="","",IFERROR(M245/E245,0))</f>
        <v/>
      </c>
      <c r="T245" s="28" t="n"/>
      <c r="U245" s="50" t="n"/>
      <c r="V245" s="50" t="n"/>
      <c r="W245" s="50" t="n"/>
      <c r="X245" s="50" t="n"/>
      <c r="Y245" s="50" t="n"/>
      <c r="Z245" s="51">
        <f>IF(A245="","",IFERROR(SUM(U245:Y245),0))</f>
        <v/>
      </c>
      <c r="AA245" s="47" t="n"/>
      <c r="AB245" s="49">
        <f>IF(A245="","",IFERROR(AA245/P245,0))</f>
        <v/>
      </c>
      <c r="AC245" s="28" t="n"/>
      <c r="AD245" s="47" t="n"/>
      <c r="AE245" s="50" t="n"/>
      <c r="AF245" s="51">
        <f>IF(A245="","",IFERROR(T245/U245,0))</f>
        <v/>
      </c>
      <c r="AG245" s="28" t="n"/>
      <c r="AH245" s="28" t="n"/>
      <c r="AI245" s="27">
        <f>IF(A245="","",IFERROR(IF(C245&lt;&gt;'Dashboard'!$K$3,"Check room count",IF(D245&gt;C245,"Out-of-order rooms exceed inventory",IF(F245&gt;E245,"Occupied rooms exceed sellable rooms",IF(G245&gt;F245,"Complimentary rooms exceed occupied rooms",IF(J245&gt;F245,"Stayovers exceed occupied rooms",IF(OR(M245&lt;0,N245&lt;0,O245&lt;0,AA245&lt;0),"Negative amount entered",IF(OR(Q245&gt;1,Q245&lt;0),"Check occupancy","OK"))))))),"Check Data"))</f>
        <v/>
      </c>
      <c r="AJ245" s="28" t="n"/>
    </row>
    <row r="246">
      <c r="A246" s="46" t="n"/>
      <c r="B246" s="27">
        <f>IF(A246="","",IFERROR(IF(MOD(A246,7)=0,"Sunday",IF(MOD(A246,7)=1,"Monday",IF(MOD(A246,7)=2,"Tuesday",IF(MOD(A246,7)=3,"Wednesday",IF(MOD(A246,7)=4,"Thursday",IF(MOD(A246,7)=5,"Friday","Saturday")))))),""))</f>
        <v/>
      </c>
      <c r="C246" s="28" t="n"/>
      <c r="D246" s="28" t="n"/>
      <c r="E246" s="27">
        <f>IF(A246="","",IFERROR(C246-D246,0))</f>
        <v/>
      </c>
      <c r="F246" s="28" t="n"/>
      <c r="G246" s="28" t="n"/>
      <c r="H246" s="28" t="n"/>
      <c r="I246" s="28" t="n"/>
      <c r="J246" s="28" t="n"/>
      <c r="K246" s="28" t="n"/>
      <c r="L246" s="28" t="n"/>
      <c r="M246" s="47" t="n"/>
      <c r="N246" s="47" t="n"/>
      <c r="O246" s="47" t="n"/>
      <c r="P246" s="48">
        <f>IF(A246="","",IFERROR(SUM(M246:O246),0))</f>
        <v/>
      </c>
      <c r="Q246" s="49">
        <f>IF(A246="","",IFERROR(F246/E246,0))</f>
        <v/>
      </c>
      <c r="R246" s="48">
        <f>IF(A246="","",IFERROR(M246/F246,0))</f>
        <v/>
      </c>
      <c r="S246" s="48">
        <f>IF(A246="","",IFERROR(M246/E246,0))</f>
        <v/>
      </c>
      <c r="T246" s="28" t="n"/>
      <c r="U246" s="50" t="n"/>
      <c r="V246" s="50" t="n"/>
      <c r="W246" s="50" t="n"/>
      <c r="X246" s="50" t="n"/>
      <c r="Y246" s="50" t="n"/>
      <c r="Z246" s="51">
        <f>IF(A246="","",IFERROR(SUM(U246:Y246),0))</f>
        <v/>
      </c>
      <c r="AA246" s="47" t="n"/>
      <c r="AB246" s="49">
        <f>IF(A246="","",IFERROR(AA246/P246,0))</f>
        <v/>
      </c>
      <c r="AC246" s="28" t="n"/>
      <c r="AD246" s="47" t="n"/>
      <c r="AE246" s="50" t="n"/>
      <c r="AF246" s="51">
        <f>IF(A246="","",IFERROR(T246/U246,0))</f>
        <v/>
      </c>
      <c r="AG246" s="28" t="n"/>
      <c r="AH246" s="28" t="n"/>
      <c r="AI246" s="27">
        <f>IF(A246="","",IFERROR(IF(C246&lt;&gt;'Dashboard'!$K$3,"Check room count",IF(D246&gt;C246,"Out-of-order rooms exceed inventory",IF(F246&gt;E246,"Occupied rooms exceed sellable rooms",IF(G246&gt;F246,"Complimentary rooms exceed occupied rooms",IF(J246&gt;F246,"Stayovers exceed occupied rooms",IF(OR(M246&lt;0,N246&lt;0,O246&lt;0,AA246&lt;0),"Negative amount entered",IF(OR(Q246&gt;1,Q246&lt;0),"Check occupancy","OK"))))))),"Check Data"))</f>
        <v/>
      </c>
      <c r="AJ246" s="28" t="n"/>
    </row>
    <row r="247">
      <c r="A247" s="46" t="n"/>
      <c r="B247" s="27">
        <f>IF(A247="","",IFERROR(IF(MOD(A247,7)=0,"Sunday",IF(MOD(A247,7)=1,"Monday",IF(MOD(A247,7)=2,"Tuesday",IF(MOD(A247,7)=3,"Wednesday",IF(MOD(A247,7)=4,"Thursday",IF(MOD(A247,7)=5,"Friday","Saturday")))))),""))</f>
        <v/>
      </c>
      <c r="C247" s="28" t="n"/>
      <c r="D247" s="28" t="n"/>
      <c r="E247" s="27">
        <f>IF(A247="","",IFERROR(C247-D247,0))</f>
        <v/>
      </c>
      <c r="F247" s="28" t="n"/>
      <c r="G247" s="28" t="n"/>
      <c r="H247" s="28" t="n"/>
      <c r="I247" s="28" t="n"/>
      <c r="J247" s="28" t="n"/>
      <c r="K247" s="28" t="n"/>
      <c r="L247" s="28" t="n"/>
      <c r="M247" s="47" t="n"/>
      <c r="N247" s="47" t="n"/>
      <c r="O247" s="47" t="n"/>
      <c r="P247" s="48">
        <f>IF(A247="","",IFERROR(SUM(M247:O247),0))</f>
        <v/>
      </c>
      <c r="Q247" s="49">
        <f>IF(A247="","",IFERROR(F247/E247,0))</f>
        <v/>
      </c>
      <c r="R247" s="48">
        <f>IF(A247="","",IFERROR(M247/F247,0))</f>
        <v/>
      </c>
      <c r="S247" s="48">
        <f>IF(A247="","",IFERROR(M247/E247,0))</f>
        <v/>
      </c>
      <c r="T247" s="28" t="n"/>
      <c r="U247" s="50" t="n"/>
      <c r="V247" s="50" t="n"/>
      <c r="W247" s="50" t="n"/>
      <c r="X247" s="50" t="n"/>
      <c r="Y247" s="50" t="n"/>
      <c r="Z247" s="51">
        <f>IF(A247="","",IFERROR(SUM(U247:Y247),0))</f>
        <v/>
      </c>
      <c r="AA247" s="47" t="n"/>
      <c r="AB247" s="49">
        <f>IF(A247="","",IFERROR(AA247/P247,0))</f>
        <v/>
      </c>
      <c r="AC247" s="28" t="n"/>
      <c r="AD247" s="47" t="n"/>
      <c r="AE247" s="50" t="n"/>
      <c r="AF247" s="51">
        <f>IF(A247="","",IFERROR(T247/U247,0))</f>
        <v/>
      </c>
      <c r="AG247" s="28" t="n"/>
      <c r="AH247" s="28" t="n"/>
      <c r="AI247" s="27">
        <f>IF(A247="","",IFERROR(IF(C247&lt;&gt;'Dashboard'!$K$3,"Check room count",IF(D247&gt;C247,"Out-of-order rooms exceed inventory",IF(F247&gt;E247,"Occupied rooms exceed sellable rooms",IF(G247&gt;F247,"Complimentary rooms exceed occupied rooms",IF(J247&gt;F247,"Stayovers exceed occupied rooms",IF(OR(M247&lt;0,N247&lt;0,O247&lt;0,AA247&lt;0),"Negative amount entered",IF(OR(Q247&gt;1,Q247&lt;0),"Check occupancy","OK"))))))),"Check Data"))</f>
        <v/>
      </c>
      <c r="AJ247" s="28" t="n"/>
    </row>
    <row r="248">
      <c r="A248" s="46" t="n"/>
      <c r="B248" s="27">
        <f>IF(A248="","",IFERROR(IF(MOD(A248,7)=0,"Sunday",IF(MOD(A248,7)=1,"Monday",IF(MOD(A248,7)=2,"Tuesday",IF(MOD(A248,7)=3,"Wednesday",IF(MOD(A248,7)=4,"Thursday",IF(MOD(A248,7)=5,"Friday","Saturday")))))),""))</f>
        <v/>
      </c>
      <c r="C248" s="28" t="n"/>
      <c r="D248" s="28" t="n"/>
      <c r="E248" s="27">
        <f>IF(A248="","",IFERROR(C248-D248,0))</f>
        <v/>
      </c>
      <c r="F248" s="28" t="n"/>
      <c r="G248" s="28" t="n"/>
      <c r="H248" s="28" t="n"/>
      <c r="I248" s="28" t="n"/>
      <c r="J248" s="28" t="n"/>
      <c r="K248" s="28" t="n"/>
      <c r="L248" s="28" t="n"/>
      <c r="M248" s="47" t="n"/>
      <c r="N248" s="47" t="n"/>
      <c r="O248" s="47" t="n"/>
      <c r="P248" s="48">
        <f>IF(A248="","",IFERROR(SUM(M248:O248),0))</f>
        <v/>
      </c>
      <c r="Q248" s="49">
        <f>IF(A248="","",IFERROR(F248/E248,0))</f>
        <v/>
      </c>
      <c r="R248" s="48">
        <f>IF(A248="","",IFERROR(M248/F248,0))</f>
        <v/>
      </c>
      <c r="S248" s="48">
        <f>IF(A248="","",IFERROR(M248/E248,0))</f>
        <v/>
      </c>
      <c r="T248" s="28" t="n"/>
      <c r="U248" s="50" t="n"/>
      <c r="V248" s="50" t="n"/>
      <c r="W248" s="50" t="n"/>
      <c r="X248" s="50" t="n"/>
      <c r="Y248" s="50" t="n"/>
      <c r="Z248" s="51">
        <f>IF(A248="","",IFERROR(SUM(U248:Y248),0))</f>
        <v/>
      </c>
      <c r="AA248" s="47" t="n"/>
      <c r="AB248" s="49">
        <f>IF(A248="","",IFERROR(AA248/P248,0))</f>
        <v/>
      </c>
      <c r="AC248" s="28" t="n"/>
      <c r="AD248" s="47" t="n"/>
      <c r="AE248" s="50" t="n"/>
      <c r="AF248" s="51">
        <f>IF(A248="","",IFERROR(T248/U248,0))</f>
        <v/>
      </c>
      <c r="AG248" s="28" t="n"/>
      <c r="AH248" s="28" t="n"/>
      <c r="AI248" s="27">
        <f>IF(A248="","",IFERROR(IF(C248&lt;&gt;'Dashboard'!$K$3,"Check room count",IF(D248&gt;C248,"Out-of-order rooms exceed inventory",IF(F248&gt;E248,"Occupied rooms exceed sellable rooms",IF(G248&gt;F248,"Complimentary rooms exceed occupied rooms",IF(J248&gt;F248,"Stayovers exceed occupied rooms",IF(OR(M248&lt;0,N248&lt;0,O248&lt;0,AA248&lt;0),"Negative amount entered",IF(OR(Q248&gt;1,Q248&lt;0),"Check occupancy","OK"))))))),"Check Data"))</f>
        <v/>
      </c>
      <c r="AJ248" s="28" t="n"/>
    </row>
    <row r="249">
      <c r="A249" s="46" t="n"/>
      <c r="B249" s="27">
        <f>IF(A249="","",IFERROR(IF(MOD(A249,7)=0,"Sunday",IF(MOD(A249,7)=1,"Monday",IF(MOD(A249,7)=2,"Tuesday",IF(MOD(A249,7)=3,"Wednesday",IF(MOD(A249,7)=4,"Thursday",IF(MOD(A249,7)=5,"Friday","Saturday")))))),""))</f>
        <v/>
      </c>
      <c r="C249" s="28" t="n"/>
      <c r="D249" s="28" t="n"/>
      <c r="E249" s="27">
        <f>IF(A249="","",IFERROR(C249-D249,0))</f>
        <v/>
      </c>
      <c r="F249" s="28" t="n"/>
      <c r="G249" s="28" t="n"/>
      <c r="H249" s="28" t="n"/>
      <c r="I249" s="28" t="n"/>
      <c r="J249" s="28" t="n"/>
      <c r="K249" s="28" t="n"/>
      <c r="L249" s="28" t="n"/>
      <c r="M249" s="47" t="n"/>
      <c r="N249" s="47" t="n"/>
      <c r="O249" s="47" t="n"/>
      <c r="P249" s="48">
        <f>IF(A249="","",IFERROR(SUM(M249:O249),0))</f>
        <v/>
      </c>
      <c r="Q249" s="49">
        <f>IF(A249="","",IFERROR(F249/E249,0))</f>
        <v/>
      </c>
      <c r="R249" s="48">
        <f>IF(A249="","",IFERROR(M249/F249,0))</f>
        <v/>
      </c>
      <c r="S249" s="48">
        <f>IF(A249="","",IFERROR(M249/E249,0))</f>
        <v/>
      </c>
      <c r="T249" s="28" t="n"/>
      <c r="U249" s="50" t="n"/>
      <c r="V249" s="50" t="n"/>
      <c r="W249" s="50" t="n"/>
      <c r="X249" s="50" t="n"/>
      <c r="Y249" s="50" t="n"/>
      <c r="Z249" s="51">
        <f>IF(A249="","",IFERROR(SUM(U249:Y249),0))</f>
        <v/>
      </c>
      <c r="AA249" s="47" t="n"/>
      <c r="AB249" s="49">
        <f>IF(A249="","",IFERROR(AA249/P249,0))</f>
        <v/>
      </c>
      <c r="AC249" s="28" t="n"/>
      <c r="AD249" s="47" t="n"/>
      <c r="AE249" s="50" t="n"/>
      <c r="AF249" s="51">
        <f>IF(A249="","",IFERROR(T249/U249,0))</f>
        <v/>
      </c>
      <c r="AG249" s="28" t="n"/>
      <c r="AH249" s="28" t="n"/>
      <c r="AI249" s="27">
        <f>IF(A249="","",IFERROR(IF(C249&lt;&gt;'Dashboard'!$K$3,"Check room count",IF(D249&gt;C249,"Out-of-order rooms exceed inventory",IF(F249&gt;E249,"Occupied rooms exceed sellable rooms",IF(G249&gt;F249,"Complimentary rooms exceed occupied rooms",IF(J249&gt;F249,"Stayovers exceed occupied rooms",IF(OR(M249&lt;0,N249&lt;0,O249&lt;0,AA249&lt;0),"Negative amount entered",IF(OR(Q249&gt;1,Q249&lt;0),"Check occupancy","OK"))))))),"Check Data"))</f>
        <v/>
      </c>
      <c r="AJ249" s="28" t="n"/>
    </row>
    <row r="250">
      <c r="A250" s="46" t="n"/>
      <c r="B250" s="27">
        <f>IF(A250="","",IFERROR(IF(MOD(A250,7)=0,"Sunday",IF(MOD(A250,7)=1,"Monday",IF(MOD(A250,7)=2,"Tuesday",IF(MOD(A250,7)=3,"Wednesday",IF(MOD(A250,7)=4,"Thursday",IF(MOD(A250,7)=5,"Friday","Saturday")))))),""))</f>
        <v/>
      </c>
      <c r="C250" s="28" t="n"/>
      <c r="D250" s="28" t="n"/>
      <c r="E250" s="27">
        <f>IF(A250="","",IFERROR(C250-D250,0))</f>
        <v/>
      </c>
      <c r="F250" s="28" t="n"/>
      <c r="G250" s="28" t="n"/>
      <c r="H250" s="28" t="n"/>
      <c r="I250" s="28" t="n"/>
      <c r="J250" s="28" t="n"/>
      <c r="K250" s="28" t="n"/>
      <c r="L250" s="28" t="n"/>
      <c r="M250" s="47" t="n"/>
      <c r="N250" s="47" t="n"/>
      <c r="O250" s="47" t="n"/>
      <c r="P250" s="48">
        <f>IF(A250="","",IFERROR(SUM(M250:O250),0))</f>
        <v/>
      </c>
      <c r="Q250" s="49">
        <f>IF(A250="","",IFERROR(F250/E250,0))</f>
        <v/>
      </c>
      <c r="R250" s="48">
        <f>IF(A250="","",IFERROR(M250/F250,0))</f>
        <v/>
      </c>
      <c r="S250" s="48">
        <f>IF(A250="","",IFERROR(M250/E250,0))</f>
        <v/>
      </c>
      <c r="T250" s="28" t="n"/>
      <c r="U250" s="50" t="n"/>
      <c r="V250" s="50" t="n"/>
      <c r="W250" s="50" t="n"/>
      <c r="X250" s="50" t="n"/>
      <c r="Y250" s="50" t="n"/>
      <c r="Z250" s="51">
        <f>IF(A250="","",IFERROR(SUM(U250:Y250),0))</f>
        <v/>
      </c>
      <c r="AA250" s="47" t="n"/>
      <c r="AB250" s="49">
        <f>IF(A250="","",IFERROR(AA250/P250,0))</f>
        <v/>
      </c>
      <c r="AC250" s="28" t="n"/>
      <c r="AD250" s="47" t="n"/>
      <c r="AE250" s="50" t="n"/>
      <c r="AF250" s="51">
        <f>IF(A250="","",IFERROR(T250/U250,0))</f>
        <v/>
      </c>
      <c r="AG250" s="28" t="n"/>
      <c r="AH250" s="28" t="n"/>
      <c r="AI250" s="27">
        <f>IF(A250="","",IFERROR(IF(C250&lt;&gt;'Dashboard'!$K$3,"Check room count",IF(D250&gt;C250,"Out-of-order rooms exceed inventory",IF(F250&gt;E250,"Occupied rooms exceed sellable rooms",IF(G250&gt;F250,"Complimentary rooms exceed occupied rooms",IF(J250&gt;F250,"Stayovers exceed occupied rooms",IF(OR(M250&lt;0,N250&lt;0,O250&lt;0,AA250&lt;0),"Negative amount entered",IF(OR(Q250&gt;1,Q250&lt;0),"Check occupancy","OK"))))))),"Check Data"))</f>
        <v/>
      </c>
      <c r="AJ250" s="28" t="n"/>
    </row>
    <row r="251">
      <c r="A251" s="46" t="n"/>
      <c r="B251" s="27">
        <f>IF(A251="","",IFERROR(IF(MOD(A251,7)=0,"Sunday",IF(MOD(A251,7)=1,"Monday",IF(MOD(A251,7)=2,"Tuesday",IF(MOD(A251,7)=3,"Wednesday",IF(MOD(A251,7)=4,"Thursday",IF(MOD(A251,7)=5,"Friday","Saturday")))))),""))</f>
        <v/>
      </c>
      <c r="C251" s="28" t="n"/>
      <c r="D251" s="28" t="n"/>
      <c r="E251" s="27">
        <f>IF(A251="","",IFERROR(C251-D251,0))</f>
        <v/>
      </c>
      <c r="F251" s="28" t="n"/>
      <c r="G251" s="28" t="n"/>
      <c r="H251" s="28" t="n"/>
      <c r="I251" s="28" t="n"/>
      <c r="J251" s="28" t="n"/>
      <c r="K251" s="28" t="n"/>
      <c r="L251" s="28" t="n"/>
      <c r="M251" s="47" t="n"/>
      <c r="N251" s="47" t="n"/>
      <c r="O251" s="47" t="n"/>
      <c r="P251" s="48">
        <f>IF(A251="","",IFERROR(SUM(M251:O251),0))</f>
        <v/>
      </c>
      <c r="Q251" s="49">
        <f>IF(A251="","",IFERROR(F251/E251,0))</f>
        <v/>
      </c>
      <c r="R251" s="48">
        <f>IF(A251="","",IFERROR(M251/F251,0))</f>
        <v/>
      </c>
      <c r="S251" s="48">
        <f>IF(A251="","",IFERROR(M251/E251,0))</f>
        <v/>
      </c>
      <c r="T251" s="28" t="n"/>
      <c r="U251" s="50" t="n"/>
      <c r="V251" s="50" t="n"/>
      <c r="W251" s="50" t="n"/>
      <c r="X251" s="50" t="n"/>
      <c r="Y251" s="50" t="n"/>
      <c r="Z251" s="51">
        <f>IF(A251="","",IFERROR(SUM(U251:Y251),0))</f>
        <v/>
      </c>
      <c r="AA251" s="47" t="n"/>
      <c r="AB251" s="49">
        <f>IF(A251="","",IFERROR(AA251/P251,0))</f>
        <v/>
      </c>
      <c r="AC251" s="28" t="n"/>
      <c r="AD251" s="47" t="n"/>
      <c r="AE251" s="50" t="n"/>
      <c r="AF251" s="51">
        <f>IF(A251="","",IFERROR(T251/U251,0))</f>
        <v/>
      </c>
      <c r="AG251" s="28" t="n"/>
      <c r="AH251" s="28" t="n"/>
      <c r="AI251" s="27">
        <f>IF(A251="","",IFERROR(IF(C251&lt;&gt;'Dashboard'!$K$3,"Check room count",IF(D251&gt;C251,"Out-of-order rooms exceed inventory",IF(F251&gt;E251,"Occupied rooms exceed sellable rooms",IF(G251&gt;F251,"Complimentary rooms exceed occupied rooms",IF(J251&gt;F251,"Stayovers exceed occupied rooms",IF(OR(M251&lt;0,N251&lt;0,O251&lt;0,AA251&lt;0),"Negative amount entered",IF(OR(Q251&gt;1,Q251&lt;0),"Check occupancy","OK"))))))),"Check Data"))</f>
        <v/>
      </c>
      <c r="AJ251" s="28" t="n"/>
    </row>
    <row r="252">
      <c r="A252" s="46" t="n"/>
      <c r="B252" s="27">
        <f>IF(A252="","",IFERROR(IF(MOD(A252,7)=0,"Sunday",IF(MOD(A252,7)=1,"Monday",IF(MOD(A252,7)=2,"Tuesday",IF(MOD(A252,7)=3,"Wednesday",IF(MOD(A252,7)=4,"Thursday",IF(MOD(A252,7)=5,"Friday","Saturday")))))),""))</f>
        <v/>
      </c>
      <c r="C252" s="28" t="n"/>
      <c r="D252" s="28" t="n"/>
      <c r="E252" s="27">
        <f>IF(A252="","",IFERROR(C252-D252,0))</f>
        <v/>
      </c>
      <c r="F252" s="28" t="n"/>
      <c r="G252" s="28" t="n"/>
      <c r="H252" s="28" t="n"/>
      <c r="I252" s="28" t="n"/>
      <c r="J252" s="28" t="n"/>
      <c r="K252" s="28" t="n"/>
      <c r="L252" s="28" t="n"/>
      <c r="M252" s="47" t="n"/>
      <c r="N252" s="47" t="n"/>
      <c r="O252" s="47" t="n"/>
      <c r="P252" s="48">
        <f>IF(A252="","",IFERROR(SUM(M252:O252),0))</f>
        <v/>
      </c>
      <c r="Q252" s="49">
        <f>IF(A252="","",IFERROR(F252/E252,0))</f>
        <v/>
      </c>
      <c r="R252" s="48">
        <f>IF(A252="","",IFERROR(M252/F252,0))</f>
        <v/>
      </c>
      <c r="S252" s="48">
        <f>IF(A252="","",IFERROR(M252/E252,0))</f>
        <v/>
      </c>
      <c r="T252" s="28" t="n"/>
      <c r="U252" s="50" t="n"/>
      <c r="V252" s="50" t="n"/>
      <c r="W252" s="50" t="n"/>
      <c r="X252" s="50" t="n"/>
      <c r="Y252" s="50" t="n"/>
      <c r="Z252" s="51">
        <f>IF(A252="","",IFERROR(SUM(U252:Y252),0))</f>
        <v/>
      </c>
      <c r="AA252" s="47" t="n"/>
      <c r="AB252" s="49">
        <f>IF(A252="","",IFERROR(AA252/P252,0))</f>
        <v/>
      </c>
      <c r="AC252" s="28" t="n"/>
      <c r="AD252" s="47" t="n"/>
      <c r="AE252" s="50" t="n"/>
      <c r="AF252" s="51">
        <f>IF(A252="","",IFERROR(T252/U252,0))</f>
        <v/>
      </c>
      <c r="AG252" s="28" t="n"/>
      <c r="AH252" s="28" t="n"/>
      <c r="AI252" s="27">
        <f>IF(A252="","",IFERROR(IF(C252&lt;&gt;'Dashboard'!$K$3,"Check room count",IF(D252&gt;C252,"Out-of-order rooms exceed inventory",IF(F252&gt;E252,"Occupied rooms exceed sellable rooms",IF(G252&gt;F252,"Complimentary rooms exceed occupied rooms",IF(J252&gt;F252,"Stayovers exceed occupied rooms",IF(OR(M252&lt;0,N252&lt;0,O252&lt;0,AA252&lt;0),"Negative amount entered",IF(OR(Q252&gt;1,Q252&lt;0),"Check occupancy","OK"))))))),"Check Data"))</f>
        <v/>
      </c>
      <c r="AJ252" s="28" t="n"/>
    </row>
    <row r="253">
      <c r="A253" s="46" t="n"/>
      <c r="B253" s="27">
        <f>IF(A253="","",IFERROR(IF(MOD(A253,7)=0,"Sunday",IF(MOD(A253,7)=1,"Monday",IF(MOD(A253,7)=2,"Tuesday",IF(MOD(A253,7)=3,"Wednesday",IF(MOD(A253,7)=4,"Thursday",IF(MOD(A253,7)=5,"Friday","Saturday")))))),""))</f>
        <v/>
      </c>
      <c r="C253" s="28" t="n"/>
      <c r="D253" s="28" t="n"/>
      <c r="E253" s="27">
        <f>IF(A253="","",IFERROR(C253-D253,0))</f>
        <v/>
      </c>
      <c r="F253" s="28" t="n"/>
      <c r="G253" s="28" t="n"/>
      <c r="H253" s="28" t="n"/>
      <c r="I253" s="28" t="n"/>
      <c r="J253" s="28" t="n"/>
      <c r="K253" s="28" t="n"/>
      <c r="L253" s="28" t="n"/>
      <c r="M253" s="47" t="n"/>
      <c r="N253" s="47" t="n"/>
      <c r="O253" s="47" t="n"/>
      <c r="P253" s="48">
        <f>IF(A253="","",IFERROR(SUM(M253:O253),0))</f>
        <v/>
      </c>
      <c r="Q253" s="49">
        <f>IF(A253="","",IFERROR(F253/E253,0))</f>
        <v/>
      </c>
      <c r="R253" s="48">
        <f>IF(A253="","",IFERROR(M253/F253,0))</f>
        <v/>
      </c>
      <c r="S253" s="48">
        <f>IF(A253="","",IFERROR(M253/E253,0))</f>
        <v/>
      </c>
      <c r="T253" s="28" t="n"/>
      <c r="U253" s="50" t="n"/>
      <c r="V253" s="50" t="n"/>
      <c r="W253" s="50" t="n"/>
      <c r="X253" s="50" t="n"/>
      <c r="Y253" s="50" t="n"/>
      <c r="Z253" s="51">
        <f>IF(A253="","",IFERROR(SUM(U253:Y253),0))</f>
        <v/>
      </c>
      <c r="AA253" s="47" t="n"/>
      <c r="AB253" s="49">
        <f>IF(A253="","",IFERROR(AA253/P253,0))</f>
        <v/>
      </c>
      <c r="AC253" s="28" t="n"/>
      <c r="AD253" s="47" t="n"/>
      <c r="AE253" s="50" t="n"/>
      <c r="AF253" s="51">
        <f>IF(A253="","",IFERROR(T253/U253,0))</f>
        <v/>
      </c>
      <c r="AG253" s="28" t="n"/>
      <c r="AH253" s="28" t="n"/>
      <c r="AI253" s="27">
        <f>IF(A253="","",IFERROR(IF(C253&lt;&gt;'Dashboard'!$K$3,"Check room count",IF(D253&gt;C253,"Out-of-order rooms exceed inventory",IF(F253&gt;E253,"Occupied rooms exceed sellable rooms",IF(G253&gt;F253,"Complimentary rooms exceed occupied rooms",IF(J253&gt;F253,"Stayovers exceed occupied rooms",IF(OR(M253&lt;0,N253&lt;0,O253&lt;0,AA253&lt;0),"Negative amount entered",IF(OR(Q253&gt;1,Q253&lt;0),"Check occupancy","OK"))))))),"Check Data"))</f>
        <v/>
      </c>
      <c r="AJ253" s="28" t="n"/>
    </row>
    <row r="254">
      <c r="A254" s="46" t="n"/>
      <c r="B254" s="27">
        <f>IF(A254="","",IFERROR(IF(MOD(A254,7)=0,"Sunday",IF(MOD(A254,7)=1,"Monday",IF(MOD(A254,7)=2,"Tuesday",IF(MOD(A254,7)=3,"Wednesday",IF(MOD(A254,7)=4,"Thursday",IF(MOD(A254,7)=5,"Friday","Saturday")))))),""))</f>
        <v/>
      </c>
      <c r="C254" s="28" t="n"/>
      <c r="D254" s="28" t="n"/>
      <c r="E254" s="27">
        <f>IF(A254="","",IFERROR(C254-D254,0))</f>
        <v/>
      </c>
      <c r="F254" s="28" t="n"/>
      <c r="G254" s="28" t="n"/>
      <c r="H254" s="28" t="n"/>
      <c r="I254" s="28" t="n"/>
      <c r="J254" s="28" t="n"/>
      <c r="K254" s="28" t="n"/>
      <c r="L254" s="28" t="n"/>
      <c r="M254" s="47" t="n"/>
      <c r="N254" s="47" t="n"/>
      <c r="O254" s="47" t="n"/>
      <c r="P254" s="48">
        <f>IF(A254="","",IFERROR(SUM(M254:O254),0))</f>
        <v/>
      </c>
      <c r="Q254" s="49">
        <f>IF(A254="","",IFERROR(F254/E254,0))</f>
        <v/>
      </c>
      <c r="R254" s="48">
        <f>IF(A254="","",IFERROR(M254/F254,0))</f>
        <v/>
      </c>
      <c r="S254" s="48">
        <f>IF(A254="","",IFERROR(M254/E254,0))</f>
        <v/>
      </c>
      <c r="T254" s="28" t="n"/>
      <c r="U254" s="50" t="n"/>
      <c r="V254" s="50" t="n"/>
      <c r="W254" s="50" t="n"/>
      <c r="X254" s="50" t="n"/>
      <c r="Y254" s="50" t="n"/>
      <c r="Z254" s="51">
        <f>IF(A254="","",IFERROR(SUM(U254:Y254),0))</f>
        <v/>
      </c>
      <c r="AA254" s="47" t="n"/>
      <c r="AB254" s="49">
        <f>IF(A254="","",IFERROR(AA254/P254,0))</f>
        <v/>
      </c>
      <c r="AC254" s="28" t="n"/>
      <c r="AD254" s="47" t="n"/>
      <c r="AE254" s="50" t="n"/>
      <c r="AF254" s="51">
        <f>IF(A254="","",IFERROR(T254/U254,0))</f>
        <v/>
      </c>
      <c r="AG254" s="28" t="n"/>
      <c r="AH254" s="28" t="n"/>
      <c r="AI254" s="27">
        <f>IF(A254="","",IFERROR(IF(C254&lt;&gt;'Dashboard'!$K$3,"Check room count",IF(D254&gt;C254,"Out-of-order rooms exceed inventory",IF(F254&gt;E254,"Occupied rooms exceed sellable rooms",IF(G254&gt;F254,"Complimentary rooms exceed occupied rooms",IF(J254&gt;F254,"Stayovers exceed occupied rooms",IF(OR(M254&lt;0,N254&lt;0,O254&lt;0,AA254&lt;0),"Negative amount entered",IF(OR(Q254&gt;1,Q254&lt;0),"Check occupancy","OK"))))))),"Check Data"))</f>
        <v/>
      </c>
      <c r="AJ254" s="28" t="n"/>
    </row>
    <row r="255">
      <c r="A255" s="46" t="n"/>
      <c r="B255" s="27">
        <f>IF(A255="","",IFERROR(IF(MOD(A255,7)=0,"Sunday",IF(MOD(A255,7)=1,"Monday",IF(MOD(A255,7)=2,"Tuesday",IF(MOD(A255,7)=3,"Wednesday",IF(MOD(A255,7)=4,"Thursday",IF(MOD(A255,7)=5,"Friday","Saturday")))))),""))</f>
        <v/>
      </c>
      <c r="C255" s="28" t="n"/>
      <c r="D255" s="28" t="n"/>
      <c r="E255" s="27">
        <f>IF(A255="","",IFERROR(C255-D255,0))</f>
        <v/>
      </c>
      <c r="F255" s="28" t="n"/>
      <c r="G255" s="28" t="n"/>
      <c r="H255" s="28" t="n"/>
      <c r="I255" s="28" t="n"/>
      <c r="J255" s="28" t="n"/>
      <c r="K255" s="28" t="n"/>
      <c r="L255" s="28" t="n"/>
      <c r="M255" s="47" t="n"/>
      <c r="N255" s="47" t="n"/>
      <c r="O255" s="47" t="n"/>
      <c r="P255" s="48">
        <f>IF(A255="","",IFERROR(SUM(M255:O255),0))</f>
        <v/>
      </c>
      <c r="Q255" s="49">
        <f>IF(A255="","",IFERROR(F255/E255,0))</f>
        <v/>
      </c>
      <c r="R255" s="48">
        <f>IF(A255="","",IFERROR(M255/F255,0))</f>
        <v/>
      </c>
      <c r="S255" s="48">
        <f>IF(A255="","",IFERROR(M255/E255,0))</f>
        <v/>
      </c>
      <c r="T255" s="28" t="n"/>
      <c r="U255" s="50" t="n"/>
      <c r="V255" s="50" t="n"/>
      <c r="W255" s="50" t="n"/>
      <c r="X255" s="50" t="n"/>
      <c r="Y255" s="50" t="n"/>
      <c r="Z255" s="51">
        <f>IF(A255="","",IFERROR(SUM(U255:Y255),0))</f>
        <v/>
      </c>
      <c r="AA255" s="47" t="n"/>
      <c r="AB255" s="49">
        <f>IF(A255="","",IFERROR(AA255/P255,0))</f>
        <v/>
      </c>
      <c r="AC255" s="28" t="n"/>
      <c r="AD255" s="47" t="n"/>
      <c r="AE255" s="50" t="n"/>
      <c r="AF255" s="51">
        <f>IF(A255="","",IFERROR(T255/U255,0))</f>
        <v/>
      </c>
      <c r="AG255" s="28" t="n"/>
      <c r="AH255" s="28" t="n"/>
      <c r="AI255" s="27">
        <f>IF(A255="","",IFERROR(IF(C255&lt;&gt;'Dashboard'!$K$3,"Check room count",IF(D255&gt;C255,"Out-of-order rooms exceed inventory",IF(F255&gt;E255,"Occupied rooms exceed sellable rooms",IF(G255&gt;F255,"Complimentary rooms exceed occupied rooms",IF(J255&gt;F255,"Stayovers exceed occupied rooms",IF(OR(M255&lt;0,N255&lt;0,O255&lt;0,AA255&lt;0),"Negative amount entered",IF(OR(Q255&gt;1,Q255&lt;0),"Check occupancy","OK"))))))),"Check Data"))</f>
        <v/>
      </c>
      <c r="AJ255" s="28" t="n"/>
    </row>
    <row r="256">
      <c r="A256" s="46" t="n"/>
      <c r="B256" s="27">
        <f>IF(A256="","",IFERROR(IF(MOD(A256,7)=0,"Sunday",IF(MOD(A256,7)=1,"Monday",IF(MOD(A256,7)=2,"Tuesday",IF(MOD(A256,7)=3,"Wednesday",IF(MOD(A256,7)=4,"Thursday",IF(MOD(A256,7)=5,"Friday","Saturday")))))),""))</f>
        <v/>
      </c>
      <c r="C256" s="28" t="n"/>
      <c r="D256" s="28" t="n"/>
      <c r="E256" s="27">
        <f>IF(A256="","",IFERROR(C256-D256,0))</f>
        <v/>
      </c>
      <c r="F256" s="28" t="n"/>
      <c r="G256" s="28" t="n"/>
      <c r="H256" s="28" t="n"/>
      <c r="I256" s="28" t="n"/>
      <c r="J256" s="28" t="n"/>
      <c r="K256" s="28" t="n"/>
      <c r="L256" s="28" t="n"/>
      <c r="M256" s="47" t="n"/>
      <c r="N256" s="47" t="n"/>
      <c r="O256" s="47" t="n"/>
      <c r="P256" s="48">
        <f>IF(A256="","",IFERROR(SUM(M256:O256),0))</f>
        <v/>
      </c>
      <c r="Q256" s="49">
        <f>IF(A256="","",IFERROR(F256/E256,0))</f>
        <v/>
      </c>
      <c r="R256" s="48">
        <f>IF(A256="","",IFERROR(M256/F256,0))</f>
        <v/>
      </c>
      <c r="S256" s="48">
        <f>IF(A256="","",IFERROR(M256/E256,0))</f>
        <v/>
      </c>
      <c r="T256" s="28" t="n"/>
      <c r="U256" s="50" t="n"/>
      <c r="V256" s="50" t="n"/>
      <c r="W256" s="50" t="n"/>
      <c r="X256" s="50" t="n"/>
      <c r="Y256" s="50" t="n"/>
      <c r="Z256" s="51">
        <f>IF(A256="","",IFERROR(SUM(U256:Y256),0))</f>
        <v/>
      </c>
      <c r="AA256" s="47" t="n"/>
      <c r="AB256" s="49">
        <f>IF(A256="","",IFERROR(AA256/P256,0))</f>
        <v/>
      </c>
      <c r="AC256" s="28" t="n"/>
      <c r="AD256" s="47" t="n"/>
      <c r="AE256" s="50" t="n"/>
      <c r="AF256" s="51">
        <f>IF(A256="","",IFERROR(T256/U256,0))</f>
        <v/>
      </c>
      <c r="AG256" s="28" t="n"/>
      <c r="AH256" s="28" t="n"/>
      <c r="AI256" s="27">
        <f>IF(A256="","",IFERROR(IF(C256&lt;&gt;'Dashboard'!$K$3,"Check room count",IF(D256&gt;C256,"Out-of-order rooms exceed inventory",IF(F256&gt;E256,"Occupied rooms exceed sellable rooms",IF(G256&gt;F256,"Complimentary rooms exceed occupied rooms",IF(J256&gt;F256,"Stayovers exceed occupied rooms",IF(OR(M256&lt;0,N256&lt;0,O256&lt;0,AA256&lt;0),"Negative amount entered",IF(OR(Q256&gt;1,Q256&lt;0),"Check occupancy","OK"))))))),"Check Data"))</f>
        <v/>
      </c>
      <c r="AJ256" s="28" t="n"/>
    </row>
    <row r="257">
      <c r="A257" s="46" t="n"/>
      <c r="B257" s="27">
        <f>IF(A257="","",IFERROR(IF(MOD(A257,7)=0,"Sunday",IF(MOD(A257,7)=1,"Monday",IF(MOD(A257,7)=2,"Tuesday",IF(MOD(A257,7)=3,"Wednesday",IF(MOD(A257,7)=4,"Thursday",IF(MOD(A257,7)=5,"Friday","Saturday")))))),""))</f>
        <v/>
      </c>
      <c r="C257" s="28" t="n"/>
      <c r="D257" s="28" t="n"/>
      <c r="E257" s="27">
        <f>IF(A257="","",IFERROR(C257-D257,0))</f>
        <v/>
      </c>
      <c r="F257" s="28" t="n"/>
      <c r="G257" s="28" t="n"/>
      <c r="H257" s="28" t="n"/>
      <c r="I257" s="28" t="n"/>
      <c r="J257" s="28" t="n"/>
      <c r="K257" s="28" t="n"/>
      <c r="L257" s="28" t="n"/>
      <c r="M257" s="47" t="n"/>
      <c r="N257" s="47" t="n"/>
      <c r="O257" s="47" t="n"/>
      <c r="P257" s="48">
        <f>IF(A257="","",IFERROR(SUM(M257:O257),0))</f>
        <v/>
      </c>
      <c r="Q257" s="49">
        <f>IF(A257="","",IFERROR(F257/E257,0))</f>
        <v/>
      </c>
      <c r="R257" s="48">
        <f>IF(A257="","",IFERROR(M257/F257,0))</f>
        <v/>
      </c>
      <c r="S257" s="48">
        <f>IF(A257="","",IFERROR(M257/E257,0))</f>
        <v/>
      </c>
      <c r="T257" s="28" t="n"/>
      <c r="U257" s="50" t="n"/>
      <c r="V257" s="50" t="n"/>
      <c r="W257" s="50" t="n"/>
      <c r="X257" s="50" t="n"/>
      <c r="Y257" s="50" t="n"/>
      <c r="Z257" s="51">
        <f>IF(A257="","",IFERROR(SUM(U257:Y257),0))</f>
        <v/>
      </c>
      <c r="AA257" s="47" t="n"/>
      <c r="AB257" s="49">
        <f>IF(A257="","",IFERROR(AA257/P257,0))</f>
        <v/>
      </c>
      <c r="AC257" s="28" t="n"/>
      <c r="AD257" s="47" t="n"/>
      <c r="AE257" s="50" t="n"/>
      <c r="AF257" s="51">
        <f>IF(A257="","",IFERROR(T257/U257,0))</f>
        <v/>
      </c>
      <c r="AG257" s="28" t="n"/>
      <c r="AH257" s="28" t="n"/>
      <c r="AI257" s="27">
        <f>IF(A257="","",IFERROR(IF(C257&lt;&gt;'Dashboard'!$K$3,"Check room count",IF(D257&gt;C257,"Out-of-order rooms exceed inventory",IF(F257&gt;E257,"Occupied rooms exceed sellable rooms",IF(G257&gt;F257,"Complimentary rooms exceed occupied rooms",IF(J257&gt;F257,"Stayovers exceed occupied rooms",IF(OR(M257&lt;0,N257&lt;0,O257&lt;0,AA257&lt;0),"Negative amount entered",IF(OR(Q257&gt;1,Q257&lt;0),"Check occupancy","OK"))))))),"Check Data"))</f>
        <v/>
      </c>
      <c r="AJ257" s="28" t="n"/>
    </row>
    <row r="258">
      <c r="A258" s="46" t="n"/>
      <c r="B258" s="27">
        <f>IF(A258="","",IFERROR(IF(MOD(A258,7)=0,"Sunday",IF(MOD(A258,7)=1,"Monday",IF(MOD(A258,7)=2,"Tuesday",IF(MOD(A258,7)=3,"Wednesday",IF(MOD(A258,7)=4,"Thursday",IF(MOD(A258,7)=5,"Friday","Saturday")))))),""))</f>
        <v/>
      </c>
      <c r="C258" s="28" t="n"/>
      <c r="D258" s="28" t="n"/>
      <c r="E258" s="27">
        <f>IF(A258="","",IFERROR(C258-D258,0))</f>
        <v/>
      </c>
      <c r="F258" s="28" t="n"/>
      <c r="G258" s="28" t="n"/>
      <c r="H258" s="28" t="n"/>
      <c r="I258" s="28" t="n"/>
      <c r="J258" s="28" t="n"/>
      <c r="K258" s="28" t="n"/>
      <c r="L258" s="28" t="n"/>
      <c r="M258" s="47" t="n"/>
      <c r="N258" s="47" t="n"/>
      <c r="O258" s="47" t="n"/>
      <c r="P258" s="48">
        <f>IF(A258="","",IFERROR(SUM(M258:O258),0))</f>
        <v/>
      </c>
      <c r="Q258" s="49">
        <f>IF(A258="","",IFERROR(F258/E258,0))</f>
        <v/>
      </c>
      <c r="R258" s="48">
        <f>IF(A258="","",IFERROR(M258/F258,0))</f>
        <v/>
      </c>
      <c r="S258" s="48">
        <f>IF(A258="","",IFERROR(M258/E258,0))</f>
        <v/>
      </c>
      <c r="T258" s="28" t="n"/>
      <c r="U258" s="50" t="n"/>
      <c r="V258" s="50" t="n"/>
      <c r="W258" s="50" t="n"/>
      <c r="X258" s="50" t="n"/>
      <c r="Y258" s="50" t="n"/>
      <c r="Z258" s="51">
        <f>IF(A258="","",IFERROR(SUM(U258:Y258),0))</f>
        <v/>
      </c>
      <c r="AA258" s="47" t="n"/>
      <c r="AB258" s="49">
        <f>IF(A258="","",IFERROR(AA258/P258,0))</f>
        <v/>
      </c>
      <c r="AC258" s="28" t="n"/>
      <c r="AD258" s="47" t="n"/>
      <c r="AE258" s="50" t="n"/>
      <c r="AF258" s="51">
        <f>IF(A258="","",IFERROR(T258/U258,0))</f>
        <v/>
      </c>
      <c r="AG258" s="28" t="n"/>
      <c r="AH258" s="28" t="n"/>
      <c r="AI258" s="27">
        <f>IF(A258="","",IFERROR(IF(C258&lt;&gt;'Dashboard'!$K$3,"Check room count",IF(D258&gt;C258,"Out-of-order rooms exceed inventory",IF(F258&gt;E258,"Occupied rooms exceed sellable rooms",IF(G258&gt;F258,"Complimentary rooms exceed occupied rooms",IF(J258&gt;F258,"Stayovers exceed occupied rooms",IF(OR(M258&lt;0,N258&lt;0,O258&lt;0,AA258&lt;0),"Negative amount entered",IF(OR(Q258&gt;1,Q258&lt;0),"Check occupancy","OK"))))))),"Check Data"))</f>
        <v/>
      </c>
      <c r="AJ258" s="28" t="n"/>
    </row>
    <row r="259">
      <c r="A259" s="46" t="n"/>
      <c r="B259" s="27">
        <f>IF(A259="","",IFERROR(IF(MOD(A259,7)=0,"Sunday",IF(MOD(A259,7)=1,"Monday",IF(MOD(A259,7)=2,"Tuesday",IF(MOD(A259,7)=3,"Wednesday",IF(MOD(A259,7)=4,"Thursday",IF(MOD(A259,7)=5,"Friday","Saturday")))))),""))</f>
        <v/>
      </c>
      <c r="C259" s="28" t="n"/>
      <c r="D259" s="28" t="n"/>
      <c r="E259" s="27">
        <f>IF(A259="","",IFERROR(C259-D259,0))</f>
        <v/>
      </c>
      <c r="F259" s="28" t="n"/>
      <c r="G259" s="28" t="n"/>
      <c r="H259" s="28" t="n"/>
      <c r="I259" s="28" t="n"/>
      <c r="J259" s="28" t="n"/>
      <c r="K259" s="28" t="n"/>
      <c r="L259" s="28" t="n"/>
      <c r="M259" s="47" t="n"/>
      <c r="N259" s="47" t="n"/>
      <c r="O259" s="47" t="n"/>
      <c r="P259" s="48">
        <f>IF(A259="","",IFERROR(SUM(M259:O259),0))</f>
        <v/>
      </c>
      <c r="Q259" s="49">
        <f>IF(A259="","",IFERROR(F259/E259,0))</f>
        <v/>
      </c>
      <c r="R259" s="48">
        <f>IF(A259="","",IFERROR(M259/F259,0))</f>
        <v/>
      </c>
      <c r="S259" s="48">
        <f>IF(A259="","",IFERROR(M259/E259,0))</f>
        <v/>
      </c>
      <c r="T259" s="28" t="n"/>
      <c r="U259" s="50" t="n"/>
      <c r="V259" s="50" t="n"/>
      <c r="W259" s="50" t="n"/>
      <c r="X259" s="50" t="n"/>
      <c r="Y259" s="50" t="n"/>
      <c r="Z259" s="51">
        <f>IF(A259="","",IFERROR(SUM(U259:Y259),0))</f>
        <v/>
      </c>
      <c r="AA259" s="47" t="n"/>
      <c r="AB259" s="49">
        <f>IF(A259="","",IFERROR(AA259/P259,0))</f>
        <v/>
      </c>
      <c r="AC259" s="28" t="n"/>
      <c r="AD259" s="47" t="n"/>
      <c r="AE259" s="50" t="n"/>
      <c r="AF259" s="51">
        <f>IF(A259="","",IFERROR(T259/U259,0))</f>
        <v/>
      </c>
      <c r="AG259" s="28" t="n"/>
      <c r="AH259" s="28" t="n"/>
      <c r="AI259" s="27">
        <f>IF(A259="","",IFERROR(IF(C259&lt;&gt;'Dashboard'!$K$3,"Check room count",IF(D259&gt;C259,"Out-of-order rooms exceed inventory",IF(F259&gt;E259,"Occupied rooms exceed sellable rooms",IF(G259&gt;F259,"Complimentary rooms exceed occupied rooms",IF(J259&gt;F259,"Stayovers exceed occupied rooms",IF(OR(M259&lt;0,N259&lt;0,O259&lt;0,AA259&lt;0),"Negative amount entered",IF(OR(Q259&gt;1,Q259&lt;0),"Check occupancy","OK"))))))),"Check Data"))</f>
        <v/>
      </c>
      <c r="AJ259" s="28" t="n"/>
    </row>
    <row r="260">
      <c r="A260" s="46" t="n"/>
      <c r="B260" s="27">
        <f>IF(A260="","",IFERROR(IF(MOD(A260,7)=0,"Sunday",IF(MOD(A260,7)=1,"Monday",IF(MOD(A260,7)=2,"Tuesday",IF(MOD(A260,7)=3,"Wednesday",IF(MOD(A260,7)=4,"Thursday",IF(MOD(A260,7)=5,"Friday","Saturday")))))),""))</f>
        <v/>
      </c>
      <c r="C260" s="28" t="n"/>
      <c r="D260" s="28" t="n"/>
      <c r="E260" s="27">
        <f>IF(A260="","",IFERROR(C260-D260,0))</f>
        <v/>
      </c>
      <c r="F260" s="28" t="n"/>
      <c r="G260" s="28" t="n"/>
      <c r="H260" s="28" t="n"/>
      <c r="I260" s="28" t="n"/>
      <c r="J260" s="28" t="n"/>
      <c r="K260" s="28" t="n"/>
      <c r="L260" s="28" t="n"/>
      <c r="M260" s="47" t="n"/>
      <c r="N260" s="47" t="n"/>
      <c r="O260" s="47" t="n"/>
      <c r="P260" s="48">
        <f>IF(A260="","",IFERROR(SUM(M260:O260),0))</f>
        <v/>
      </c>
      <c r="Q260" s="49">
        <f>IF(A260="","",IFERROR(F260/E260,0))</f>
        <v/>
      </c>
      <c r="R260" s="48">
        <f>IF(A260="","",IFERROR(M260/F260,0))</f>
        <v/>
      </c>
      <c r="S260" s="48">
        <f>IF(A260="","",IFERROR(M260/E260,0))</f>
        <v/>
      </c>
      <c r="T260" s="28" t="n"/>
      <c r="U260" s="50" t="n"/>
      <c r="V260" s="50" t="n"/>
      <c r="W260" s="50" t="n"/>
      <c r="X260" s="50" t="n"/>
      <c r="Y260" s="50" t="n"/>
      <c r="Z260" s="51">
        <f>IF(A260="","",IFERROR(SUM(U260:Y260),0))</f>
        <v/>
      </c>
      <c r="AA260" s="47" t="n"/>
      <c r="AB260" s="49">
        <f>IF(A260="","",IFERROR(AA260/P260,0))</f>
        <v/>
      </c>
      <c r="AC260" s="28" t="n"/>
      <c r="AD260" s="47" t="n"/>
      <c r="AE260" s="50" t="n"/>
      <c r="AF260" s="51">
        <f>IF(A260="","",IFERROR(T260/U260,0))</f>
        <v/>
      </c>
      <c r="AG260" s="28" t="n"/>
      <c r="AH260" s="28" t="n"/>
      <c r="AI260" s="27">
        <f>IF(A260="","",IFERROR(IF(C260&lt;&gt;'Dashboard'!$K$3,"Check room count",IF(D260&gt;C260,"Out-of-order rooms exceed inventory",IF(F260&gt;E260,"Occupied rooms exceed sellable rooms",IF(G260&gt;F260,"Complimentary rooms exceed occupied rooms",IF(J260&gt;F260,"Stayovers exceed occupied rooms",IF(OR(M260&lt;0,N260&lt;0,O260&lt;0,AA260&lt;0),"Negative amount entered",IF(OR(Q260&gt;1,Q260&lt;0),"Check occupancy","OK"))))))),"Check Data"))</f>
        <v/>
      </c>
      <c r="AJ260" s="28" t="n"/>
    </row>
    <row r="261">
      <c r="A261" s="46" t="n"/>
      <c r="B261" s="27">
        <f>IF(A261="","",IFERROR(IF(MOD(A261,7)=0,"Sunday",IF(MOD(A261,7)=1,"Monday",IF(MOD(A261,7)=2,"Tuesday",IF(MOD(A261,7)=3,"Wednesday",IF(MOD(A261,7)=4,"Thursday",IF(MOD(A261,7)=5,"Friday","Saturday")))))),""))</f>
        <v/>
      </c>
      <c r="C261" s="28" t="n"/>
      <c r="D261" s="28" t="n"/>
      <c r="E261" s="27">
        <f>IF(A261="","",IFERROR(C261-D261,0))</f>
        <v/>
      </c>
      <c r="F261" s="28" t="n"/>
      <c r="G261" s="28" t="n"/>
      <c r="H261" s="28" t="n"/>
      <c r="I261" s="28" t="n"/>
      <c r="J261" s="28" t="n"/>
      <c r="K261" s="28" t="n"/>
      <c r="L261" s="28" t="n"/>
      <c r="M261" s="47" t="n"/>
      <c r="N261" s="47" t="n"/>
      <c r="O261" s="47" t="n"/>
      <c r="P261" s="48">
        <f>IF(A261="","",IFERROR(SUM(M261:O261),0))</f>
        <v/>
      </c>
      <c r="Q261" s="49">
        <f>IF(A261="","",IFERROR(F261/E261,0))</f>
        <v/>
      </c>
      <c r="R261" s="48">
        <f>IF(A261="","",IFERROR(M261/F261,0))</f>
        <v/>
      </c>
      <c r="S261" s="48">
        <f>IF(A261="","",IFERROR(M261/E261,0))</f>
        <v/>
      </c>
      <c r="T261" s="28" t="n"/>
      <c r="U261" s="50" t="n"/>
      <c r="V261" s="50" t="n"/>
      <c r="W261" s="50" t="n"/>
      <c r="X261" s="50" t="n"/>
      <c r="Y261" s="50" t="n"/>
      <c r="Z261" s="51">
        <f>IF(A261="","",IFERROR(SUM(U261:Y261),0))</f>
        <v/>
      </c>
      <c r="AA261" s="47" t="n"/>
      <c r="AB261" s="49">
        <f>IF(A261="","",IFERROR(AA261/P261,0))</f>
        <v/>
      </c>
      <c r="AC261" s="28" t="n"/>
      <c r="AD261" s="47" t="n"/>
      <c r="AE261" s="50" t="n"/>
      <c r="AF261" s="51">
        <f>IF(A261="","",IFERROR(T261/U261,0))</f>
        <v/>
      </c>
      <c r="AG261" s="28" t="n"/>
      <c r="AH261" s="28" t="n"/>
      <c r="AI261" s="27">
        <f>IF(A261="","",IFERROR(IF(C261&lt;&gt;'Dashboard'!$K$3,"Check room count",IF(D261&gt;C261,"Out-of-order rooms exceed inventory",IF(F261&gt;E261,"Occupied rooms exceed sellable rooms",IF(G261&gt;F261,"Complimentary rooms exceed occupied rooms",IF(J261&gt;F261,"Stayovers exceed occupied rooms",IF(OR(M261&lt;0,N261&lt;0,O261&lt;0,AA261&lt;0),"Negative amount entered",IF(OR(Q261&gt;1,Q261&lt;0),"Check occupancy","OK"))))))),"Check Data"))</f>
        <v/>
      </c>
      <c r="AJ261" s="28" t="n"/>
    </row>
    <row r="262">
      <c r="A262" s="46" t="n"/>
      <c r="B262" s="27">
        <f>IF(A262="","",IFERROR(IF(MOD(A262,7)=0,"Sunday",IF(MOD(A262,7)=1,"Monday",IF(MOD(A262,7)=2,"Tuesday",IF(MOD(A262,7)=3,"Wednesday",IF(MOD(A262,7)=4,"Thursday",IF(MOD(A262,7)=5,"Friday","Saturday")))))),""))</f>
        <v/>
      </c>
      <c r="C262" s="28" t="n"/>
      <c r="D262" s="28" t="n"/>
      <c r="E262" s="27">
        <f>IF(A262="","",IFERROR(C262-D262,0))</f>
        <v/>
      </c>
      <c r="F262" s="28" t="n"/>
      <c r="G262" s="28" t="n"/>
      <c r="H262" s="28" t="n"/>
      <c r="I262" s="28" t="n"/>
      <c r="J262" s="28" t="n"/>
      <c r="K262" s="28" t="n"/>
      <c r="L262" s="28" t="n"/>
      <c r="M262" s="47" t="n"/>
      <c r="N262" s="47" t="n"/>
      <c r="O262" s="47" t="n"/>
      <c r="P262" s="48">
        <f>IF(A262="","",IFERROR(SUM(M262:O262),0))</f>
        <v/>
      </c>
      <c r="Q262" s="49">
        <f>IF(A262="","",IFERROR(F262/E262,0))</f>
        <v/>
      </c>
      <c r="R262" s="48">
        <f>IF(A262="","",IFERROR(M262/F262,0))</f>
        <v/>
      </c>
      <c r="S262" s="48">
        <f>IF(A262="","",IFERROR(M262/E262,0))</f>
        <v/>
      </c>
      <c r="T262" s="28" t="n"/>
      <c r="U262" s="50" t="n"/>
      <c r="V262" s="50" t="n"/>
      <c r="W262" s="50" t="n"/>
      <c r="X262" s="50" t="n"/>
      <c r="Y262" s="50" t="n"/>
      <c r="Z262" s="51">
        <f>IF(A262="","",IFERROR(SUM(U262:Y262),0))</f>
        <v/>
      </c>
      <c r="AA262" s="47" t="n"/>
      <c r="AB262" s="49">
        <f>IF(A262="","",IFERROR(AA262/P262,0))</f>
        <v/>
      </c>
      <c r="AC262" s="28" t="n"/>
      <c r="AD262" s="47" t="n"/>
      <c r="AE262" s="50" t="n"/>
      <c r="AF262" s="51">
        <f>IF(A262="","",IFERROR(T262/U262,0))</f>
        <v/>
      </c>
      <c r="AG262" s="28" t="n"/>
      <c r="AH262" s="28" t="n"/>
      <c r="AI262" s="27">
        <f>IF(A262="","",IFERROR(IF(C262&lt;&gt;'Dashboard'!$K$3,"Check room count",IF(D262&gt;C262,"Out-of-order rooms exceed inventory",IF(F262&gt;E262,"Occupied rooms exceed sellable rooms",IF(G262&gt;F262,"Complimentary rooms exceed occupied rooms",IF(J262&gt;F262,"Stayovers exceed occupied rooms",IF(OR(M262&lt;0,N262&lt;0,O262&lt;0,AA262&lt;0),"Negative amount entered",IF(OR(Q262&gt;1,Q262&lt;0),"Check occupancy","OK"))))))),"Check Data"))</f>
        <v/>
      </c>
      <c r="AJ262" s="28" t="n"/>
    </row>
    <row r="263">
      <c r="A263" s="46" t="n"/>
      <c r="B263" s="27">
        <f>IF(A263="","",IFERROR(IF(MOD(A263,7)=0,"Sunday",IF(MOD(A263,7)=1,"Monday",IF(MOD(A263,7)=2,"Tuesday",IF(MOD(A263,7)=3,"Wednesday",IF(MOD(A263,7)=4,"Thursday",IF(MOD(A263,7)=5,"Friday","Saturday")))))),""))</f>
        <v/>
      </c>
      <c r="C263" s="28" t="n"/>
      <c r="D263" s="28" t="n"/>
      <c r="E263" s="27">
        <f>IF(A263="","",IFERROR(C263-D263,0))</f>
        <v/>
      </c>
      <c r="F263" s="28" t="n"/>
      <c r="G263" s="28" t="n"/>
      <c r="H263" s="28" t="n"/>
      <c r="I263" s="28" t="n"/>
      <c r="J263" s="28" t="n"/>
      <c r="K263" s="28" t="n"/>
      <c r="L263" s="28" t="n"/>
      <c r="M263" s="47" t="n"/>
      <c r="N263" s="47" t="n"/>
      <c r="O263" s="47" t="n"/>
      <c r="P263" s="48">
        <f>IF(A263="","",IFERROR(SUM(M263:O263),0))</f>
        <v/>
      </c>
      <c r="Q263" s="49">
        <f>IF(A263="","",IFERROR(F263/E263,0))</f>
        <v/>
      </c>
      <c r="R263" s="48">
        <f>IF(A263="","",IFERROR(M263/F263,0))</f>
        <v/>
      </c>
      <c r="S263" s="48">
        <f>IF(A263="","",IFERROR(M263/E263,0))</f>
        <v/>
      </c>
      <c r="T263" s="28" t="n"/>
      <c r="U263" s="50" t="n"/>
      <c r="V263" s="50" t="n"/>
      <c r="W263" s="50" t="n"/>
      <c r="X263" s="50" t="n"/>
      <c r="Y263" s="50" t="n"/>
      <c r="Z263" s="51">
        <f>IF(A263="","",IFERROR(SUM(U263:Y263),0))</f>
        <v/>
      </c>
      <c r="AA263" s="47" t="n"/>
      <c r="AB263" s="49">
        <f>IF(A263="","",IFERROR(AA263/P263,0))</f>
        <v/>
      </c>
      <c r="AC263" s="28" t="n"/>
      <c r="AD263" s="47" t="n"/>
      <c r="AE263" s="50" t="n"/>
      <c r="AF263" s="51">
        <f>IF(A263="","",IFERROR(T263/U263,0))</f>
        <v/>
      </c>
      <c r="AG263" s="28" t="n"/>
      <c r="AH263" s="28" t="n"/>
      <c r="AI263" s="27">
        <f>IF(A263="","",IFERROR(IF(C263&lt;&gt;'Dashboard'!$K$3,"Check room count",IF(D263&gt;C263,"Out-of-order rooms exceed inventory",IF(F263&gt;E263,"Occupied rooms exceed sellable rooms",IF(G263&gt;F263,"Complimentary rooms exceed occupied rooms",IF(J263&gt;F263,"Stayovers exceed occupied rooms",IF(OR(M263&lt;0,N263&lt;0,O263&lt;0,AA263&lt;0),"Negative amount entered",IF(OR(Q263&gt;1,Q263&lt;0),"Check occupancy","OK"))))))),"Check Data"))</f>
        <v/>
      </c>
      <c r="AJ263" s="28" t="n"/>
    </row>
    <row r="264">
      <c r="A264" s="46" t="n"/>
      <c r="B264" s="27">
        <f>IF(A264="","",IFERROR(IF(MOD(A264,7)=0,"Sunday",IF(MOD(A264,7)=1,"Monday",IF(MOD(A264,7)=2,"Tuesday",IF(MOD(A264,7)=3,"Wednesday",IF(MOD(A264,7)=4,"Thursday",IF(MOD(A264,7)=5,"Friday","Saturday")))))),""))</f>
        <v/>
      </c>
      <c r="C264" s="28" t="n"/>
      <c r="D264" s="28" t="n"/>
      <c r="E264" s="27">
        <f>IF(A264="","",IFERROR(C264-D264,0))</f>
        <v/>
      </c>
      <c r="F264" s="28" t="n"/>
      <c r="G264" s="28" t="n"/>
      <c r="H264" s="28" t="n"/>
      <c r="I264" s="28" t="n"/>
      <c r="J264" s="28" t="n"/>
      <c r="K264" s="28" t="n"/>
      <c r="L264" s="28" t="n"/>
      <c r="M264" s="47" t="n"/>
      <c r="N264" s="47" t="n"/>
      <c r="O264" s="47" t="n"/>
      <c r="P264" s="48">
        <f>IF(A264="","",IFERROR(SUM(M264:O264),0))</f>
        <v/>
      </c>
      <c r="Q264" s="49">
        <f>IF(A264="","",IFERROR(F264/E264,0))</f>
        <v/>
      </c>
      <c r="R264" s="48">
        <f>IF(A264="","",IFERROR(M264/F264,0))</f>
        <v/>
      </c>
      <c r="S264" s="48">
        <f>IF(A264="","",IFERROR(M264/E264,0))</f>
        <v/>
      </c>
      <c r="T264" s="28" t="n"/>
      <c r="U264" s="50" t="n"/>
      <c r="V264" s="50" t="n"/>
      <c r="W264" s="50" t="n"/>
      <c r="X264" s="50" t="n"/>
      <c r="Y264" s="50" t="n"/>
      <c r="Z264" s="51">
        <f>IF(A264="","",IFERROR(SUM(U264:Y264),0))</f>
        <v/>
      </c>
      <c r="AA264" s="47" t="n"/>
      <c r="AB264" s="49">
        <f>IF(A264="","",IFERROR(AA264/P264,0))</f>
        <v/>
      </c>
      <c r="AC264" s="28" t="n"/>
      <c r="AD264" s="47" t="n"/>
      <c r="AE264" s="50" t="n"/>
      <c r="AF264" s="51">
        <f>IF(A264="","",IFERROR(T264/U264,0))</f>
        <v/>
      </c>
      <c r="AG264" s="28" t="n"/>
      <c r="AH264" s="28" t="n"/>
      <c r="AI264" s="27">
        <f>IF(A264="","",IFERROR(IF(C264&lt;&gt;'Dashboard'!$K$3,"Check room count",IF(D264&gt;C264,"Out-of-order rooms exceed inventory",IF(F264&gt;E264,"Occupied rooms exceed sellable rooms",IF(G264&gt;F264,"Complimentary rooms exceed occupied rooms",IF(J264&gt;F264,"Stayovers exceed occupied rooms",IF(OR(M264&lt;0,N264&lt;0,O264&lt;0,AA264&lt;0),"Negative amount entered",IF(OR(Q264&gt;1,Q264&lt;0),"Check occupancy","OK"))))))),"Check Data"))</f>
        <v/>
      </c>
      <c r="AJ264" s="28" t="n"/>
    </row>
    <row r="265">
      <c r="A265" s="46" t="n"/>
      <c r="B265" s="27">
        <f>IF(A265="","",IFERROR(IF(MOD(A265,7)=0,"Sunday",IF(MOD(A265,7)=1,"Monday",IF(MOD(A265,7)=2,"Tuesday",IF(MOD(A265,7)=3,"Wednesday",IF(MOD(A265,7)=4,"Thursday",IF(MOD(A265,7)=5,"Friday","Saturday")))))),""))</f>
        <v/>
      </c>
      <c r="C265" s="28" t="n"/>
      <c r="D265" s="28" t="n"/>
      <c r="E265" s="27">
        <f>IF(A265="","",IFERROR(C265-D265,0))</f>
        <v/>
      </c>
      <c r="F265" s="28" t="n"/>
      <c r="G265" s="28" t="n"/>
      <c r="H265" s="28" t="n"/>
      <c r="I265" s="28" t="n"/>
      <c r="J265" s="28" t="n"/>
      <c r="K265" s="28" t="n"/>
      <c r="L265" s="28" t="n"/>
      <c r="M265" s="47" t="n"/>
      <c r="N265" s="47" t="n"/>
      <c r="O265" s="47" t="n"/>
      <c r="P265" s="48">
        <f>IF(A265="","",IFERROR(SUM(M265:O265),0))</f>
        <v/>
      </c>
      <c r="Q265" s="49">
        <f>IF(A265="","",IFERROR(F265/E265,0))</f>
        <v/>
      </c>
      <c r="R265" s="48">
        <f>IF(A265="","",IFERROR(M265/F265,0))</f>
        <v/>
      </c>
      <c r="S265" s="48">
        <f>IF(A265="","",IFERROR(M265/E265,0))</f>
        <v/>
      </c>
      <c r="T265" s="28" t="n"/>
      <c r="U265" s="50" t="n"/>
      <c r="V265" s="50" t="n"/>
      <c r="W265" s="50" t="n"/>
      <c r="X265" s="50" t="n"/>
      <c r="Y265" s="50" t="n"/>
      <c r="Z265" s="51">
        <f>IF(A265="","",IFERROR(SUM(U265:Y265),0))</f>
        <v/>
      </c>
      <c r="AA265" s="47" t="n"/>
      <c r="AB265" s="49">
        <f>IF(A265="","",IFERROR(AA265/P265,0))</f>
        <v/>
      </c>
      <c r="AC265" s="28" t="n"/>
      <c r="AD265" s="47" t="n"/>
      <c r="AE265" s="50" t="n"/>
      <c r="AF265" s="51">
        <f>IF(A265="","",IFERROR(T265/U265,0))</f>
        <v/>
      </c>
      <c r="AG265" s="28" t="n"/>
      <c r="AH265" s="28" t="n"/>
      <c r="AI265" s="27">
        <f>IF(A265="","",IFERROR(IF(C265&lt;&gt;'Dashboard'!$K$3,"Check room count",IF(D265&gt;C265,"Out-of-order rooms exceed inventory",IF(F265&gt;E265,"Occupied rooms exceed sellable rooms",IF(G265&gt;F265,"Complimentary rooms exceed occupied rooms",IF(J265&gt;F265,"Stayovers exceed occupied rooms",IF(OR(M265&lt;0,N265&lt;0,O265&lt;0,AA265&lt;0),"Negative amount entered",IF(OR(Q265&gt;1,Q265&lt;0),"Check occupancy","OK"))))))),"Check Data"))</f>
        <v/>
      </c>
      <c r="AJ265" s="28" t="n"/>
    </row>
    <row r="266">
      <c r="A266" s="46" t="n"/>
      <c r="B266" s="27">
        <f>IF(A266="","",IFERROR(IF(MOD(A266,7)=0,"Sunday",IF(MOD(A266,7)=1,"Monday",IF(MOD(A266,7)=2,"Tuesday",IF(MOD(A266,7)=3,"Wednesday",IF(MOD(A266,7)=4,"Thursday",IF(MOD(A266,7)=5,"Friday","Saturday")))))),""))</f>
        <v/>
      </c>
      <c r="C266" s="28" t="n"/>
      <c r="D266" s="28" t="n"/>
      <c r="E266" s="27">
        <f>IF(A266="","",IFERROR(C266-D266,0))</f>
        <v/>
      </c>
      <c r="F266" s="28" t="n"/>
      <c r="G266" s="28" t="n"/>
      <c r="H266" s="28" t="n"/>
      <c r="I266" s="28" t="n"/>
      <c r="J266" s="28" t="n"/>
      <c r="K266" s="28" t="n"/>
      <c r="L266" s="28" t="n"/>
      <c r="M266" s="47" t="n"/>
      <c r="N266" s="47" t="n"/>
      <c r="O266" s="47" t="n"/>
      <c r="P266" s="48">
        <f>IF(A266="","",IFERROR(SUM(M266:O266),0))</f>
        <v/>
      </c>
      <c r="Q266" s="49">
        <f>IF(A266="","",IFERROR(F266/E266,0))</f>
        <v/>
      </c>
      <c r="R266" s="48">
        <f>IF(A266="","",IFERROR(M266/F266,0))</f>
        <v/>
      </c>
      <c r="S266" s="48">
        <f>IF(A266="","",IFERROR(M266/E266,0))</f>
        <v/>
      </c>
      <c r="T266" s="28" t="n"/>
      <c r="U266" s="50" t="n"/>
      <c r="V266" s="50" t="n"/>
      <c r="W266" s="50" t="n"/>
      <c r="X266" s="50" t="n"/>
      <c r="Y266" s="50" t="n"/>
      <c r="Z266" s="51">
        <f>IF(A266="","",IFERROR(SUM(U266:Y266),0))</f>
        <v/>
      </c>
      <c r="AA266" s="47" t="n"/>
      <c r="AB266" s="49">
        <f>IF(A266="","",IFERROR(AA266/P266,0))</f>
        <v/>
      </c>
      <c r="AC266" s="28" t="n"/>
      <c r="AD266" s="47" t="n"/>
      <c r="AE266" s="50" t="n"/>
      <c r="AF266" s="51">
        <f>IF(A266="","",IFERROR(T266/U266,0))</f>
        <v/>
      </c>
      <c r="AG266" s="28" t="n"/>
      <c r="AH266" s="28" t="n"/>
      <c r="AI266" s="27">
        <f>IF(A266="","",IFERROR(IF(C266&lt;&gt;'Dashboard'!$K$3,"Check room count",IF(D266&gt;C266,"Out-of-order rooms exceed inventory",IF(F266&gt;E266,"Occupied rooms exceed sellable rooms",IF(G266&gt;F266,"Complimentary rooms exceed occupied rooms",IF(J266&gt;F266,"Stayovers exceed occupied rooms",IF(OR(M266&lt;0,N266&lt;0,O266&lt;0,AA266&lt;0),"Negative amount entered",IF(OR(Q266&gt;1,Q266&lt;0),"Check occupancy","OK"))))))),"Check Data"))</f>
        <v/>
      </c>
      <c r="AJ266" s="28" t="n"/>
    </row>
    <row r="267">
      <c r="A267" s="46" t="n"/>
      <c r="B267" s="27">
        <f>IF(A267="","",IFERROR(IF(MOD(A267,7)=0,"Sunday",IF(MOD(A267,7)=1,"Monday",IF(MOD(A267,7)=2,"Tuesday",IF(MOD(A267,7)=3,"Wednesday",IF(MOD(A267,7)=4,"Thursday",IF(MOD(A267,7)=5,"Friday","Saturday")))))),""))</f>
        <v/>
      </c>
      <c r="C267" s="28" t="n"/>
      <c r="D267" s="28" t="n"/>
      <c r="E267" s="27">
        <f>IF(A267="","",IFERROR(C267-D267,0))</f>
        <v/>
      </c>
      <c r="F267" s="28" t="n"/>
      <c r="G267" s="28" t="n"/>
      <c r="H267" s="28" t="n"/>
      <c r="I267" s="28" t="n"/>
      <c r="J267" s="28" t="n"/>
      <c r="K267" s="28" t="n"/>
      <c r="L267" s="28" t="n"/>
      <c r="M267" s="47" t="n"/>
      <c r="N267" s="47" t="n"/>
      <c r="O267" s="47" t="n"/>
      <c r="P267" s="48">
        <f>IF(A267="","",IFERROR(SUM(M267:O267),0))</f>
        <v/>
      </c>
      <c r="Q267" s="49">
        <f>IF(A267="","",IFERROR(F267/E267,0))</f>
        <v/>
      </c>
      <c r="R267" s="48">
        <f>IF(A267="","",IFERROR(M267/F267,0))</f>
        <v/>
      </c>
      <c r="S267" s="48">
        <f>IF(A267="","",IFERROR(M267/E267,0))</f>
        <v/>
      </c>
      <c r="T267" s="28" t="n"/>
      <c r="U267" s="50" t="n"/>
      <c r="V267" s="50" t="n"/>
      <c r="W267" s="50" t="n"/>
      <c r="X267" s="50" t="n"/>
      <c r="Y267" s="50" t="n"/>
      <c r="Z267" s="51">
        <f>IF(A267="","",IFERROR(SUM(U267:Y267),0))</f>
        <v/>
      </c>
      <c r="AA267" s="47" t="n"/>
      <c r="AB267" s="49">
        <f>IF(A267="","",IFERROR(AA267/P267,0))</f>
        <v/>
      </c>
      <c r="AC267" s="28" t="n"/>
      <c r="AD267" s="47" t="n"/>
      <c r="AE267" s="50" t="n"/>
      <c r="AF267" s="51">
        <f>IF(A267="","",IFERROR(T267/U267,0))</f>
        <v/>
      </c>
      <c r="AG267" s="28" t="n"/>
      <c r="AH267" s="28" t="n"/>
      <c r="AI267" s="27">
        <f>IF(A267="","",IFERROR(IF(C267&lt;&gt;'Dashboard'!$K$3,"Check room count",IF(D267&gt;C267,"Out-of-order rooms exceed inventory",IF(F267&gt;E267,"Occupied rooms exceed sellable rooms",IF(G267&gt;F267,"Complimentary rooms exceed occupied rooms",IF(J267&gt;F267,"Stayovers exceed occupied rooms",IF(OR(M267&lt;0,N267&lt;0,O267&lt;0,AA267&lt;0),"Negative amount entered",IF(OR(Q267&gt;1,Q267&lt;0),"Check occupancy","OK"))))))),"Check Data"))</f>
        <v/>
      </c>
      <c r="AJ267" s="28" t="n"/>
    </row>
    <row r="268">
      <c r="A268" s="46" t="n"/>
      <c r="B268" s="27">
        <f>IF(A268="","",IFERROR(IF(MOD(A268,7)=0,"Sunday",IF(MOD(A268,7)=1,"Monday",IF(MOD(A268,7)=2,"Tuesday",IF(MOD(A268,7)=3,"Wednesday",IF(MOD(A268,7)=4,"Thursday",IF(MOD(A268,7)=5,"Friday","Saturday")))))),""))</f>
        <v/>
      </c>
      <c r="C268" s="28" t="n"/>
      <c r="D268" s="28" t="n"/>
      <c r="E268" s="27">
        <f>IF(A268="","",IFERROR(C268-D268,0))</f>
        <v/>
      </c>
      <c r="F268" s="28" t="n"/>
      <c r="G268" s="28" t="n"/>
      <c r="H268" s="28" t="n"/>
      <c r="I268" s="28" t="n"/>
      <c r="J268" s="28" t="n"/>
      <c r="K268" s="28" t="n"/>
      <c r="L268" s="28" t="n"/>
      <c r="M268" s="47" t="n"/>
      <c r="N268" s="47" t="n"/>
      <c r="O268" s="47" t="n"/>
      <c r="P268" s="48">
        <f>IF(A268="","",IFERROR(SUM(M268:O268),0))</f>
        <v/>
      </c>
      <c r="Q268" s="49">
        <f>IF(A268="","",IFERROR(F268/E268,0))</f>
        <v/>
      </c>
      <c r="R268" s="48">
        <f>IF(A268="","",IFERROR(M268/F268,0))</f>
        <v/>
      </c>
      <c r="S268" s="48">
        <f>IF(A268="","",IFERROR(M268/E268,0))</f>
        <v/>
      </c>
      <c r="T268" s="28" t="n"/>
      <c r="U268" s="50" t="n"/>
      <c r="V268" s="50" t="n"/>
      <c r="W268" s="50" t="n"/>
      <c r="X268" s="50" t="n"/>
      <c r="Y268" s="50" t="n"/>
      <c r="Z268" s="51">
        <f>IF(A268="","",IFERROR(SUM(U268:Y268),0))</f>
        <v/>
      </c>
      <c r="AA268" s="47" t="n"/>
      <c r="AB268" s="49">
        <f>IF(A268="","",IFERROR(AA268/P268,0))</f>
        <v/>
      </c>
      <c r="AC268" s="28" t="n"/>
      <c r="AD268" s="47" t="n"/>
      <c r="AE268" s="50" t="n"/>
      <c r="AF268" s="51">
        <f>IF(A268="","",IFERROR(T268/U268,0))</f>
        <v/>
      </c>
      <c r="AG268" s="28" t="n"/>
      <c r="AH268" s="28" t="n"/>
      <c r="AI268" s="27">
        <f>IF(A268="","",IFERROR(IF(C268&lt;&gt;'Dashboard'!$K$3,"Check room count",IF(D268&gt;C268,"Out-of-order rooms exceed inventory",IF(F268&gt;E268,"Occupied rooms exceed sellable rooms",IF(G268&gt;F268,"Complimentary rooms exceed occupied rooms",IF(J268&gt;F268,"Stayovers exceed occupied rooms",IF(OR(M268&lt;0,N268&lt;0,O268&lt;0,AA268&lt;0),"Negative amount entered",IF(OR(Q268&gt;1,Q268&lt;0),"Check occupancy","OK"))))))),"Check Data"))</f>
        <v/>
      </c>
      <c r="AJ268" s="28" t="n"/>
    </row>
    <row r="269">
      <c r="A269" s="46" t="n"/>
      <c r="B269" s="27">
        <f>IF(A269="","",IFERROR(IF(MOD(A269,7)=0,"Sunday",IF(MOD(A269,7)=1,"Monday",IF(MOD(A269,7)=2,"Tuesday",IF(MOD(A269,7)=3,"Wednesday",IF(MOD(A269,7)=4,"Thursday",IF(MOD(A269,7)=5,"Friday","Saturday")))))),""))</f>
        <v/>
      </c>
      <c r="C269" s="28" t="n"/>
      <c r="D269" s="28" t="n"/>
      <c r="E269" s="27">
        <f>IF(A269="","",IFERROR(C269-D269,0))</f>
        <v/>
      </c>
      <c r="F269" s="28" t="n"/>
      <c r="G269" s="28" t="n"/>
      <c r="H269" s="28" t="n"/>
      <c r="I269" s="28" t="n"/>
      <c r="J269" s="28" t="n"/>
      <c r="K269" s="28" t="n"/>
      <c r="L269" s="28" t="n"/>
      <c r="M269" s="47" t="n"/>
      <c r="N269" s="47" t="n"/>
      <c r="O269" s="47" t="n"/>
      <c r="P269" s="48">
        <f>IF(A269="","",IFERROR(SUM(M269:O269),0))</f>
        <v/>
      </c>
      <c r="Q269" s="49">
        <f>IF(A269="","",IFERROR(F269/E269,0))</f>
        <v/>
      </c>
      <c r="R269" s="48">
        <f>IF(A269="","",IFERROR(M269/F269,0))</f>
        <v/>
      </c>
      <c r="S269" s="48">
        <f>IF(A269="","",IFERROR(M269/E269,0))</f>
        <v/>
      </c>
      <c r="T269" s="28" t="n"/>
      <c r="U269" s="50" t="n"/>
      <c r="V269" s="50" t="n"/>
      <c r="W269" s="50" t="n"/>
      <c r="X269" s="50" t="n"/>
      <c r="Y269" s="50" t="n"/>
      <c r="Z269" s="51">
        <f>IF(A269="","",IFERROR(SUM(U269:Y269),0))</f>
        <v/>
      </c>
      <c r="AA269" s="47" t="n"/>
      <c r="AB269" s="49">
        <f>IF(A269="","",IFERROR(AA269/P269,0))</f>
        <v/>
      </c>
      <c r="AC269" s="28" t="n"/>
      <c r="AD269" s="47" t="n"/>
      <c r="AE269" s="50" t="n"/>
      <c r="AF269" s="51">
        <f>IF(A269="","",IFERROR(T269/U269,0))</f>
        <v/>
      </c>
      <c r="AG269" s="28" t="n"/>
      <c r="AH269" s="28" t="n"/>
      <c r="AI269" s="27">
        <f>IF(A269="","",IFERROR(IF(C269&lt;&gt;'Dashboard'!$K$3,"Check room count",IF(D269&gt;C269,"Out-of-order rooms exceed inventory",IF(F269&gt;E269,"Occupied rooms exceed sellable rooms",IF(G269&gt;F269,"Complimentary rooms exceed occupied rooms",IF(J269&gt;F269,"Stayovers exceed occupied rooms",IF(OR(M269&lt;0,N269&lt;0,O269&lt;0,AA269&lt;0),"Negative amount entered",IF(OR(Q269&gt;1,Q269&lt;0),"Check occupancy","OK"))))))),"Check Data"))</f>
        <v/>
      </c>
      <c r="AJ269" s="28" t="n"/>
    </row>
    <row r="270">
      <c r="A270" s="46" t="n"/>
      <c r="B270" s="27">
        <f>IF(A270="","",IFERROR(IF(MOD(A270,7)=0,"Sunday",IF(MOD(A270,7)=1,"Monday",IF(MOD(A270,7)=2,"Tuesday",IF(MOD(A270,7)=3,"Wednesday",IF(MOD(A270,7)=4,"Thursday",IF(MOD(A270,7)=5,"Friday","Saturday")))))),""))</f>
        <v/>
      </c>
      <c r="C270" s="28" t="n"/>
      <c r="D270" s="28" t="n"/>
      <c r="E270" s="27">
        <f>IF(A270="","",IFERROR(C270-D270,0))</f>
        <v/>
      </c>
      <c r="F270" s="28" t="n"/>
      <c r="G270" s="28" t="n"/>
      <c r="H270" s="28" t="n"/>
      <c r="I270" s="28" t="n"/>
      <c r="J270" s="28" t="n"/>
      <c r="K270" s="28" t="n"/>
      <c r="L270" s="28" t="n"/>
      <c r="M270" s="47" t="n"/>
      <c r="N270" s="47" t="n"/>
      <c r="O270" s="47" t="n"/>
      <c r="P270" s="48">
        <f>IF(A270="","",IFERROR(SUM(M270:O270),0))</f>
        <v/>
      </c>
      <c r="Q270" s="49">
        <f>IF(A270="","",IFERROR(F270/E270,0))</f>
        <v/>
      </c>
      <c r="R270" s="48">
        <f>IF(A270="","",IFERROR(M270/F270,0))</f>
        <v/>
      </c>
      <c r="S270" s="48">
        <f>IF(A270="","",IFERROR(M270/E270,0))</f>
        <v/>
      </c>
      <c r="T270" s="28" t="n"/>
      <c r="U270" s="50" t="n"/>
      <c r="V270" s="50" t="n"/>
      <c r="W270" s="50" t="n"/>
      <c r="X270" s="50" t="n"/>
      <c r="Y270" s="50" t="n"/>
      <c r="Z270" s="51">
        <f>IF(A270="","",IFERROR(SUM(U270:Y270),0))</f>
        <v/>
      </c>
      <c r="AA270" s="47" t="n"/>
      <c r="AB270" s="49">
        <f>IF(A270="","",IFERROR(AA270/P270,0))</f>
        <v/>
      </c>
      <c r="AC270" s="28" t="n"/>
      <c r="AD270" s="47" t="n"/>
      <c r="AE270" s="50" t="n"/>
      <c r="AF270" s="51">
        <f>IF(A270="","",IFERROR(T270/U270,0))</f>
        <v/>
      </c>
      <c r="AG270" s="28" t="n"/>
      <c r="AH270" s="28" t="n"/>
      <c r="AI270" s="27">
        <f>IF(A270="","",IFERROR(IF(C270&lt;&gt;'Dashboard'!$K$3,"Check room count",IF(D270&gt;C270,"Out-of-order rooms exceed inventory",IF(F270&gt;E270,"Occupied rooms exceed sellable rooms",IF(G270&gt;F270,"Complimentary rooms exceed occupied rooms",IF(J270&gt;F270,"Stayovers exceed occupied rooms",IF(OR(M270&lt;0,N270&lt;0,O270&lt;0,AA270&lt;0),"Negative amount entered",IF(OR(Q270&gt;1,Q270&lt;0),"Check occupancy","OK"))))))),"Check Data"))</f>
        <v/>
      </c>
      <c r="AJ270" s="28" t="n"/>
    </row>
    <row r="271">
      <c r="A271" s="46" t="n"/>
      <c r="B271" s="27">
        <f>IF(A271="","",IFERROR(IF(MOD(A271,7)=0,"Sunday",IF(MOD(A271,7)=1,"Monday",IF(MOD(A271,7)=2,"Tuesday",IF(MOD(A271,7)=3,"Wednesday",IF(MOD(A271,7)=4,"Thursday",IF(MOD(A271,7)=5,"Friday","Saturday")))))),""))</f>
        <v/>
      </c>
      <c r="C271" s="28" t="n"/>
      <c r="D271" s="28" t="n"/>
      <c r="E271" s="27">
        <f>IF(A271="","",IFERROR(C271-D271,0))</f>
        <v/>
      </c>
      <c r="F271" s="28" t="n"/>
      <c r="G271" s="28" t="n"/>
      <c r="H271" s="28" t="n"/>
      <c r="I271" s="28" t="n"/>
      <c r="J271" s="28" t="n"/>
      <c r="K271" s="28" t="n"/>
      <c r="L271" s="28" t="n"/>
      <c r="M271" s="47" t="n"/>
      <c r="N271" s="47" t="n"/>
      <c r="O271" s="47" t="n"/>
      <c r="P271" s="48">
        <f>IF(A271="","",IFERROR(SUM(M271:O271),0))</f>
        <v/>
      </c>
      <c r="Q271" s="49">
        <f>IF(A271="","",IFERROR(F271/E271,0))</f>
        <v/>
      </c>
      <c r="R271" s="48">
        <f>IF(A271="","",IFERROR(M271/F271,0))</f>
        <v/>
      </c>
      <c r="S271" s="48">
        <f>IF(A271="","",IFERROR(M271/E271,0))</f>
        <v/>
      </c>
      <c r="T271" s="28" t="n"/>
      <c r="U271" s="50" t="n"/>
      <c r="V271" s="50" t="n"/>
      <c r="W271" s="50" t="n"/>
      <c r="X271" s="50" t="n"/>
      <c r="Y271" s="50" t="n"/>
      <c r="Z271" s="51">
        <f>IF(A271="","",IFERROR(SUM(U271:Y271),0))</f>
        <v/>
      </c>
      <c r="AA271" s="47" t="n"/>
      <c r="AB271" s="49">
        <f>IF(A271="","",IFERROR(AA271/P271,0))</f>
        <v/>
      </c>
      <c r="AC271" s="28" t="n"/>
      <c r="AD271" s="47" t="n"/>
      <c r="AE271" s="50" t="n"/>
      <c r="AF271" s="51">
        <f>IF(A271="","",IFERROR(T271/U271,0))</f>
        <v/>
      </c>
      <c r="AG271" s="28" t="n"/>
      <c r="AH271" s="28" t="n"/>
      <c r="AI271" s="27">
        <f>IF(A271="","",IFERROR(IF(C271&lt;&gt;'Dashboard'!$K$3,"Check room count",IF(D271&gt;C271,"Out-of-order rooms exceed inventory",IF(F271&gt;E271,"Occupied rooms exceed sellable rooms",IF(G271&gt;F271,"Complimentary rooms exceed occupied rooms",IF(J271&gt;F271,"Stayovers exceed occupied rooms",IF(OR(M271&lt;0,N271&lt;0,O271&lt;0,AA271&lt;0),"Negative amount entered",IF(OR(Q271&gt;1,Q271&lt;0),"Check occupancy","OK"))))))),"Check Data"))</f>
        <v/>
      </c>
      <c r="AJ271" s="28" t="n"/>
    </row>
    <row r="272">
      <c r="A272" s="46" t="n"/>
      <c r="B272" s="27">
        <f>IF(A272="","",IFERROR(IF(MOD(A272,7)=0,"Sunday",IF(MOD(A272,7)=1,"Monday",IF(MOD(A272,7)=2,"Tuesday",IF(MOD(A272,7)=3,"Wednesday",IF(MOD(A272,7)=4,"Thursday",IF(MOD(A272,7)=5,"Friday","Saturday")))))),""))</f>
        <v/>
      </c>
      <c r="C272" s="28" t="n"/>
      <c r="D272" s="28" t="n"/>
      <c r="E272" s="27">
        <f>IF(A272="","",IFERROR(C272-D272,0))</f>
        <v/>
      </c>
      <c r="F272" s="28" t="n"/>
      <c r="G272" s="28" t="n"/>
      <c r="H272" s="28" t="n"/>
      <c r="I272" s="28" t="n"/>
      <c r="J272" s="28" t="n"/>
      <c r="K272" s="28" t="n"/>
      <c r="L272" s="28" t="n"/>
      <c r="M272" s="47" t="n"/>
      <c r="N272" s="47" t="n"/>
      <c r="O272" s="47" t="n"/>
      <c r="P272" s="48">
        <f>IF(A272="","",IFERROR(SUM(M272:O272),0))</f>
        <v/>
      </c>
      <c r="Q272" s="49">
        <f>IF(A272="","",IFERROR(F272/E272,0))</f>
        <v/>
      </c>
      <c r="R272" s="48">
        <f>IF(A272="","",IFERROR(M272/F272,0))</f>
        <v/>
      </c>
      <c r="S272" s="48">
        <f>IF(A272="","",IFERROR(M272/E272,0))</f>
        <v/>
      </c>
      <c r="T272" s="28" t="n"/>
      <c r="U272" s="50" t="n"/>
      <c r="V272" s="50" t="n"/>
      <c r="W272" s="50" t="n"/>
      <c r="X272" s="50" t="n"/>
      <c r="Y272" s="50" t="n"/>
      <c r="Z272" s="51">
        <f>IF(A272="","",IFERROR(SUM(U272:Y272),0))</f>
        <v/>
      </c>
      <c r="AA272" s="47" t="n"/>
      <c r="AB272" s="49">
        <f>IF(A272="","",IFERROR(AA272/P272,0))</f>
        <v/>
      </c>
      <c r="AC272" s="28" t="n"/>
      <c r="AD272" s="47" t="n"/>
      <c r="AE272" s="50" t="n"/>
      <c r="AF272" s="51">
        <f>IF(A272="","",IFERROR(T272/U272,0))</f>
        <v/>
      </c>
      <c r="AG272" s="28" t="n"/>
      <c r="AH272" s="28" t="n"/>
      <c r="AI272" s="27">
        <f>IF(A272="","",IFERROR(IF(C272&lt;&gt;'Dashboard'!$K$3,"Check room count",IF(D272&gt;C272,"Out-of-order rooms exceed inventory",IF(F272&gt;E272,"Occupied rooms exceed sellable rooms",IF(G272&gt;F272,"Complimentary rooms exceed occupied rooms",IF(J272&gt;F272,"Stayovers exceed occupied rooms",IF(OR(M272&lt;0,N272&lt;0,O272&lt;0,AA272&lt;0),"Negative amount entered",IF(OR(Q272&gt;1,Q272&lt;0),"Check occupancy","OK"))))))),"Check Data"))</f>
        <v/>
      </c>
      <c r="AJ272" s="28" t="n"/>
    </row>
    <row r="273">
      <c r="A273" s="46" t="n"/>
      <c r="B273" s="27">
        <f>IF(A273="","",IFERROR(IF(MOD(A273,7)=0,"Sunday",IF(MOD(A273,7)=1,"Monday",IF(MOD(A273,7)=2,"Tuesday",IF(MOD(A273,7)=3,"Wednesday",IF(MOD(A273,7)=4,"Thursday",IF(MOD(A273,7)=5,"Friday","Saturday")))))),""))</f>
        <v/>
      </c>
      <c r="C273" s="28" t="n"/>
      <c r="D273" s="28" t="n"/>
      <c r="E273" s="27">
        <f>IF(A273="","",IFERROR(C273-D273,0))</f>
        <v/>
      </c>
      <c r="F273" s="28" t="n"/>
      <c r="G273" s="28" t="n"/>
      <c r="H273" s="28" t="n"/>
      <c r="I273" s="28" t="n"/>
      <c r="J273" s="28" t="n"/>
      <c r="K273" s="28" t="n"/>
      <c r="L273" s="28" t="n"/>
      <c r="M273" s="47" t="n"/>
      <c r="N273" s="47" t="n"/>
      <c r="O273" s="47" t="n"/>
      <c r="P273" s="48">
        <f>IF(A273="","",IFERROR(SUM(M273:O273),0))</f>
        <v/>
      </c>
      <c r="Q273" s="49">
        <f>IF(A273="","",IFERROR(F273/E273,0))</f>
        <v/>
      </c>
      <c r="R273" s="48">
        <f>IF(A273="","",IFERROR(M273/F273,0))</f>
        <v/>
      </c>
      <c r="S273" s="48">
        <f>IF(A273="","",IFERROR(M273/E273,0))</f>
        <v/>
      </c>
      <c r="T273" s="28" t="n"/>
      <c r="U273" s="50" t="n"/>
      <c r="V273" s="50" t="n"/>
      <c r="W273" s="50" t="n"/>
      <c r="X273" s="50" t="n"/>
      <c r="Y273" s="50" t="n"/>
      <c r="Z273" s="51">
        <f>IF(A273="","",IFERROR(SUM(U273:Y273),0))</f>
        <v/>
      </c>
      <c r="AA273" s="47" t="n"/>
      <c r="AB273" s="49">
        <f>IF(A273="","",IFERROR(AA273/P273,0))</f>
        <v/>
      </c>
      <c r="AC273" s="28" t="n"/>
      <c r="AD273" s="47" t="n"/>
      <c r="AE273" s="50" t="n"/>
      <c r="AF273" s="51">
        <f>IF(A273="","",IFERROR(T273/U273,0))</f>
        <v/>
      </c>
      <c r="AG273" s="28" t="n"/>
      <c r="AH273" s="28" t="n"/>
      <c r="AI273" s="27">
        <f>IF(A273="","",IFERROR(IF(C273&lt;&gt;'Dashboard'!$K$3,"Check room count",IF(D273&gt;C273,"Out-of-order rooms exceed inventory",IF(F273&gt;E273,"Occupied rooms exceed sellable rooms",IF(G273&gt;F273,"Complimentary rooms exceed occupied rooms",IF(J273&gt;F273,"Stayovers exceed occupied rooms",IF(OR(M273&lt;0,N273&lt;0,O273&lt;0,AA273&lt;0),"Negative amount entered",IF(OR(Q273&gt;1,Q273&lt;0),"Check occupancy","OK"))))))),"Check Data"))</f>
        <v/>
      </c>
      <c r="AJ273" s="28" t="n"/>
    </row>
    <row r="274">
      <c r="A274" s="46" t="n"/>
      <c r="B274" s="27">
        <f>IF(A274="","",IFERROR(IF(MOD(A274,7)=0,"Sunday",IF(MOD(A274,7)=1,"Monday",IF(MOD(A274,7)=2,"Tuesday",IF(MOD(A274,7)=3,"Wednesday",IF(MOD(A274,7)=4,"Thursday",IF(MOD(A274,7)=5,"Friday","Saturday")))))),""))</f>
        <v/>
      </c>
      <c r="C274" s="28" t="n"/>
      <c r="D274" s="28" t="n"/>
      <c r="E274" s="27">
        <f>IF(A274="","",IFERROR(C274-D274,0))</f>
        <v/>
      </c>
      <c r="F274" s="28" t="n"/>
      <c r="G274" s="28" t="n"/>
      <c r="H274" s="28" t="n"/>
      <c r="I274" s="28" t="n"/>
      <c r="J274" s="28" t="n"/>
      <c r="K274" s="28" t="n"/>
      <c r="L274" s="28" t="n"/>
      <c r="M274" s="47" t="n"/>
      <c r="N274" s="47" t="n"/>
      <c r="O274" s="47" t="n"/>
      <c r="P274" s="48">
        <f>IF(A274="","",IFERROR(SUM(M274:O274),0))</f>
        <v/>
      </c>
      <c r="Q274" s="49">
        <f>IF(A274="","",IFERROR(F274/E274,0))</f>
        <v/>
      </c>
      <c r="R274" s="48">
        <f>IF(A274="","",IFERROR(M274/F274,0))</f>
        <v/>
      </c>
      <c r="S274" s="48">
        <f>IF(A274="","",IFERROR(M274/E274,0))</f>
        <v/>
      </c>
      <c r="T274" s="28" t="n"/>
      <c r="U274" s="50" t="n"/>
      <c r="V274" s="50" t="n"/>
      <c r="W274" s="50" t="n"/>
      <c r="X274" s="50" t="n"/>
      <c r="Y274" s="50" t="n"/>
      <c r="Z274" s="51">
        <f>IF(A274="","",IFERROR(SUM(U274:Y274),0))</f>
        <v/>
      </c>
      <c r="AA274" s="47" t="n"/>
      <c r="AB274" s="49">
        <f>IF(A274="","",IFERROR(AA274/P274,0))</f>
        <v/>
      </c>
      <c r="AC274" s="28" t="n"/>
      <c r="AD274" s="47" t="n"/>
      <c r="AE274" s="50" t="n"/>
      <c r="AF274" s="51">
        <f>IF(A274="","",IFERROR(T274/U274,0))</f>
        <v/>
      </c>
      <c r="AG274" s="28" t="n"/>
      <c r="AH274" s="28" t="n"/>
      <c r="AI274" s="27">
        <f>IF(A274="","",IFERROR(IF(C274&lt;&gt;'Dashboard'!$K$3,"Check room count",IF(D274&gt;C274,"Out-of-order rooms exceed inventory",IF(F274&gt;E274,"Occupied rooms exceed sellable rooms",IF(G274&gt;F274,"Complimentary rooms exceed occupied rooms",IF(J274&gt;F274,"Stayovers exceed occupied rooms",IF(OR(M274&lt;0,N274&lt;0,O274&lt;0,AA274&lt;0),"Negative amount entered",IF(OR(Q274&gt;1,Q274&lt;0),"Check occupancy","OK"))))))),"Check Data"))</f>
        <v/>
      </c>
      <c r="AJ274" s="28" t="n"/>
    </row>
    <row r="275">
      <c r="A275" s="46" t="n"/>
      <c r="B275" s="27">
        <f>IF(A275="","",IFERROR(IF(MOD(A275,7)=0,"Sunday",IF(MOD(A275,7)=1,"Monday",IF(MOD(A275,7)=2,"Tuesday",IF(MOD(A275,7)=3,"Wednesday",IF(MOD(A275,7)=4,"Thursday",IF(MOD(A275,7)=5,"Friday","Saturday")))))),""))</f>
        <v/>
      </c>
      <c r="C275" s="28" t="n"/>
      <c r="D275" s="28" t="n"/>
      <c r="E275" s="27">
        <f>IF(A275="","",IFERROR(C275-D275,0))</f>
        <v/>
      </c>
      <c r="F275" s="28" t="n"/>
      <c r="G275" s="28" t="n"/>
      <c r="H275" s="28" t="n"/>
      <c r="I275" s="28" t="n"/>
      <c r="J275" s="28" t="n"/>
      <c r="K275" s="28" t="n"/>
      <c r="L275" s="28" t="n"/>
      <c r="M275" s="47" t="n"/>
      <c r="N275" s="47" t="n"/>
      <c r="O275" s="47" t="n"/>
      <c r="P275" s="48">
        <f>IF(A275="","",IFERROR(SUM(M275:O275),0))</f>
        <v/>
      </c>
      <c r="Q275" s="49">
        <f>IF(A275="","",IFERROR(F275/E275,0))</f>
        <v/>
      </c>
      <c r="R275" s="48">
        <f>IF(A275="","",IFERROR(M275/F275,0))</f>
        <v/>
      </c>
      <c r="S275" s="48">
        <f>IF(A275="","",IFERROR(M275/E275,0))</f>
        <v/>
      </c>
      <c r="T275" s="28" t="n"/>
      <c r="U275" s="50" t="n"/>
      <c r="V275" s="50" t="n"/>
      <c r="W275" s="50" t="n"/>
      <c r="X275" s="50" t="n"/>
      <c r="Y275" s="50" t="n"/>
      <c r="Z275" s="51">
        <f>IF(A275="","",IFERROR(SUM(U275:Y275),0))</f>
        <v/>
      </c>
      <c r="AA275" s="47" t="n"/>
      <c r="AB275" s="49">
        <f>IF(A275="","",IFERROR(AA275/P275,0))</f>
        <v/>
      </c>
      <c r="AC275" s="28" t="n"/>
      <c r="AD275" s="47" t="n"/>
      <c r="AE275" s="50" t="n"/>
      <c r="AF275" s="51">
        <f>IF(A275="","",IFERROR(T275/U275,0))</f>
        <v/>
      </c>
      <c r="AG275" s="28" t="n"/>
      <c r="AH275" s="28" t="n"/>
      <c r="AI275" s="27">
        <f>IF(A275="","",IFERROR(IF(C275&lt;&gt;'Dashboard'!$K$3,"Check room count",IF(D275&gt;C275,"Out-of-order rooms exceed inventory",IF(F275&gt;E275,"Occupied rooms exceed sellable rooms",IF(G275&gt;F275,"Complimentary rooms exceed occupied rooms",IF(J275&gt;F275,"Stayovers exceed occupied rooms",IF(OR(M275&lt;0,N275&lt;0,O275&lt;0,AA275&lt;0),"Negative amount entered",IF(OR(Q275&gt;1,Q275&lt;0),"Check occupancy","OK"))))))),"Check Data"))</f>
        <v/>
      </c>
      <c r="AJ275" s="28" t="n"/>
    </row>
    <row r="276">
      <c r="A276" s="46" t="n"/>
      <c r="B276" s="27">
        <f>IF(A276="","",IFERROR(IF(MOD(A276,7)=0,"Sunday",IF(MOD(A276,7)=1,"Monday",IF(MOD(A276,7)=2,"Tuesday",IF(MOD(A276,7)=3,"Wednesday",IF(MOD(A276,7)=4,"Thursday",IF(MOD(A276,7)=5,"Friday","Saturday")))))),""))</f>
        <v/>
      </c>
      <c r="C276" s="28" t="n"/>
      <c r="D276" s="28" t="n"/>
      <c r="E276" s="27">
        <f>IF(A276="","",IFERROR(C276-D276,0))</f>
        <v/>
      </c>
      <c r="F276" s="28" t="n"/>
      <c r="G276" s="28" t="n"/>
      <c r="H276" s="28" t="n"/>
      <c r="I276" s="28" t="n"/>
      <c r="J276" s="28" t="n"/>
      <c r="K276" s="28" t="n"/>
      <c r="L276" s="28" t="n"/>
      <c r="M276" s="47" t="n"/>
      <c r="N276" s="47" t="n"/>
      <c r="O276" s="47" t="n"/>
      <c r="P276" s="48">
        <f>IF(A276="","",IFERROR(SUM(M276:O276),0))</f>
        <v/>
      </c>
      <c r="Q276" s="49">
        <f>IF(A276="","",IFERROR(F276/E276,0))</f>
        <v/>
      </c>
      <c r="R276" s="48">
        <f>IF(A276="","",IFERROR(M276/F276,0))</f>
        <v/>
      </c>
      <c r="S276" s="48">
        <f>IF(A276="","",IFERROR(M276/E276,0))</f>
        <v/>
      </c>
      <c r="T276" s="28" t="n"/>
      <c r="U276" s="50" t="n"/>
      <c r="V276" s="50" t="n"/>
      <c r="W276" s="50" t="n"/>
      <c r="X276" s="50" t="n"/>
      <c r="Y276" s="50" t="n"/>
      <c r="Z276" s="51">
        <f>IF(A276="","",IFERROR(SUM(U276:Y276),0))</f>
        <v/>
      </c>
      <c r="AA276" s="47" t="n"/>
      <c r="AB276" s="49">
        <f>IF(A276="","",IFERROR(AA276/P276,0))</f>
        <v/>
      </c>
      <c r="AC276" s="28" t="n"/>
      <c r="AD276" s="47" t="n"/>
      <c r="AE276" s="50" t="n"/>
      <c r="AF276" s="51">
        <f>IF(A276="","",IFERROR(T276/U276,0))</f>
        <v/>
      </c>
      <c r="AG276" s="28" t="n"/>
      <c r="AH276" s="28" t="n"/>
      <c r="AI276" s="27">
        <f>IF(A276="","",IFERROR(IF(C276&lt;&gt;'Dashboard'!$K$3,"Check room count",IF(D276&gt;C276,"Out-of-order rooms exceed inventory",IF(F276&gt;E276,"Occupied rooms exceed sellable rooms",IF(G276&gt;F276,"Complimentary rooms exceed occupied rooms",IF(J276&gt;F276,"Stayovers exceed occupied rooms",IF(OR(M276&lt;0,N276&lt;0,O276&lt;0,AA276&lt;0),"Negative amount entered",IF(OR(Q276&gt;1,Q276&lt;0),"Check occupancy","OK"))))))),"Check Data"))</f>
        <v/>
      </c>
      <c r="AJ276" s="28" t="n"/>
    </row>
    <row r="277">
      <c r="A277" s="46" t="n"/>
      <c r="B277" s="27">
        <f>IF(A277="","",IFERROR(IF(MOD(A277,7)=0,"Sunday",IF(MOD(A277,7)=1,"Monday",IF(MOD(A277,7)=2,"Tuesday",IF(MOD(A277,7)=3,"Wednesday",IF(MOD(A277,7)=4,"Thursday",IF(MOD(A277,7)=5,"Friday","Saturday")))))),""))</f>
        <v/>
      </c>
      <c r="C277" s="28" t="n"/>
      <c r="D277" s="28" t="n"/>
      <c r="E277" s="27">
        <f>IF(A277="","",IFERROR(C277-D277,0))</f>
        <v/>
      </c>
      <c r="F277" s="28" t="n"/>
      <c r="G277" s="28" t="n"/>
      <c r="H277" s="28" t="n"/>
      <c r="I277" s="28" t="n"/>
      <c r="J277" s="28" t="n"/>
      <c r="K277" s="28" t="n"/>
      <c r="L277" s="28" t="n"/>
      <c r="M277" s="47" t="n"/>
      <c r="N277" s="47" t="n"/>
      <c r="O277" s="47" t="n"/>
      <c r="P277" s="48">
        <f>IF(A277="","",IFERROR(SUM(M277:O277),0))</f>
        <v/>
      </c>
      <c r="Q277" s="49">
        <f>IF(A277="","",IFERROR(F277/E277,0))</f>
        <v/>
      </c>
      <c r="R277" s="48">
        <f>IF(A277="","",IFERROR(M277/F277,0))</f>
        <v/>
      </c>
      <c r="S277" s="48">
        <f>IF(A277="","",IFERROR(M277/E277,0))</f>
        <v/>
      </c>
      <c r="T277" s="28" t="n"/>
      <c r="U277" s="50" t="n"/>
      <c r="V277" s="50" t="n"/>
      <c r="W277" s="50" t="n"/>
      <c r="X277" s="50" t="n"/>
      <c r="Y277" s="50" t="n"/>
      <c r="Z277" s="51">
        <f>IF(A277="","",IFERROR(SUM(U277:Y277),0))</f>
        <v/>
      </c>
      <c r="AA277" s="47" t="n"/>
      <c r="AB277" s="49">
        <f>IF(A277="","",IFERROR(AA277/P277,0))</f>
        <v/>
      </c>
      <c r="AC277" s="28" t="n"/>
      <c r="AD277" s="47" t="n"/>
      <c r="AE277" s="50" t="n"/>
      <c r="AF277" s="51">
        <f>IF(A277="","",IFERROR(T277/U277,0))</f>
        <v/>
      </c>
      <c r="AG277" s="28" t="n"/>
      <c r="AH277" s="28" t="n"/>
      <c r="AI277" s="27">
        <f>IF(A277="","",IFERROR(IF(C277&lt;&gt;'Dashboard'!$K$3,"Check room count",IF(D277&gt;C277,"Out-of-order rooms exceed inventory",IF(F277&gt;E277,"Occupied rooms exceed sellable rooms",IF(G277&gt;F277,"Complimentary rooms exceed occupied rooms",IF(J277&gt;F277,"Stayovers exceed occupied rooms",IF(OR(M277&lt;0,N277&lt;0,O277&lt;0,AA277&lt;0),"Negative amount entered",IF(OR(Q277&gt;1,Q277&lt;0),"Check occupancy","OK"))))))),"Check Data"))</f>
        <v/>
      </c>
      <c r="AJ277" s="28" t="n"/>
    </row>
    <row r="278">
      <c r="A278" s="46" t="n"/>
      <c r="B278" s="27">
        <f>IF(A278="","",IFERROR(IF(MOD(A278,7)=0,"Sunday",IF(MOD(A278,7)=1,"Monday",IF(MOD(A278,7)=2,"Tuesday",IF(MOD(A278,7)=3,"Wednesday",IF(MOD(A278,7)=4,"Thursday",IF(MOD(A278,7)=5,"Friday","Saturday")))))),""))</f>
        <v/>
      </c>
      <c r="C278" s="28" t="n"/>
      <c r="D278" s="28" t="n"/>
      <c r="E278" s="27">
        <f>IF(A278="","",IFERROR(C278-D278,0))</f>
        <v/>
      </c>
      <c r="F278" s="28" t="n"/>
      <c r="G278" s="28" t="n"/>
      <c r="H278" s="28" t="n"/>
      <c r="I278" s="28" t="n"/>
      <c r="J278" s="28" t="n"/>
      <c r="K278" s="28" t="n"/>
      <c r="L278" s="28" t="n"/>
      <c r="M278" s="47" t="n"/>
      <c r="N278" s="47" t="n"/>
      <c r="O278" s="47" t="n"/>
      <c r="P278" s="48">
        <f>IF(A278="","",IFERROR(SUM(M278:O278),0))</f>
        <v/>
      </c>
      <c r="Q278" s="49">
        <f>IF(A278="","",IFERROR(F278/E278,0))</f>
        <v/>
      </c>
      <c r="R278" s="48">
        <f>IF(A278="","",IFERROR(M278/F278,0))</f>
        <v/>
      </c>
      <c r="S278" s="48">
        <f>IF(A278="","",IFERROR(M278/E278,0))</f>
        <v/>
      </c>
      <c r="T278" s="28" t="n"/>
      <c r="U278" s="50" t="n"/>
      <c r="V278" s="50" t="n"/>
      <c r="W278" s="50" t="n"/>
      <c r="X278" s="50" t="n"/>
      <c r="Y278" s="50" t="n"/>
      <c r="Z278" s="51">
        <f>IF(A278="","",IFERROR(SUM(U278:Y278),0))</f>
        <v/>
      </c>
      <c r="AA278" s="47" t="n"/>
      <c r="AB278" s="49">
        <f>IF(A278="","",IFERROR(AA278/P278,0))</f>
        <v/>
      </c>
      <c r="AC278" s="28" t="n"/>
      <c r="AD278" s="47" t="n"/>
      <c r="AE278" s="50" t="n"/>
      <c r="AF278" s="51">
        <f>IF(A278="","",IFERROR(T278/U278,0))</f>
        <v/>
      </c>
      <c r="AG278" s="28" t="n"/>
      <c r="AH278" s="28" t="n"/>
      <c r="AI278" s="27">
        <f>IF(A278="","",IFERROR(IF(C278&lt;&gt;'Dashboard'!$K$3,"Check room count",IF(D278&gt;C278,"Out-of-order rooms exceed inventory",IF(F278&gt;E278,"Occupied rooms exceed sellable rooms",IF(G278&gt;F278,"Complimentary rooms exceed occupied rooms",IF(J278&gt;F278,"Stayovers exceed occupied rooms",IF(OR(M278&lt;0,N278&lt;0,O278&lt;0,AA278&lt;0),"Negative amount entered",IF(OR(Q278&gt;1,Q278&lt;0),"Check occupancy","OK"))))))),"Check Data"))</f>
        <v/>
      </c>
      <c r="AJ278" s="28" t="n"/>
    </row>
    <row r="279">
      <c r="A279" s="46" t="n"/>
      <c r="B279" s="27">
        <f>IF(A279="","",IFERROR(IF(MOD(A279,7)=0,"Sunday",IF(MOD(A279,7)=1,"Monday",IF(MOD(A279,7)=2,"Tuesday",IF(MOD(A279,7)=3,"Wednesday",IF(MOD(A279,7)=4,"Thursday",IF(MOD(A279,7)=5,"Friday","Saturday")))))),""))</f>
        <v/>
      </c>
      <c r="C279" s="28" t="n"/>
      <c r="D279" s="28" t="n"/>
      <c r="E279" s="27">
        <f>IF(A279="","",IFERROR(C279-D279,0))</f>
        <v/>
      </c>
      <c r="F279" s="28" t="n"/>
      <c r="G279" s="28" t="n"/>
      <c r="H279" s="28" t="n"/>
      <c r="I279" s="28" t="n"/>
      <c r="J279" s="28" t="n"/>
      <c r="K279" s="28" t="n"/>
      <c r="L279" s="28" t="n"/>
      <c r="M279" s="47" t="n"/>
      <c r="N279" s="47" t="n"/>
      <c r="O279" s="47" t="n"/>
      <c r="P279" s="48">
        <f>IF(A279="","",IFERROR(SUM(M279:O279),0))</f>
        <v/>
      </c>
      <c r="Q279" s="49">
        <f>IF(A279="","",IFERROR(F279/E279,0))</f>
        <v/>
      </c>
      <c r="R279" s="48">
        <f>IF(A279="","",IFERROR(M279/F279,0))</f>
        <v/>
      </c>
      <c r="S279" s="48">
        <f>IF(A279="","",IFERROR(M279/E279,0))</f>
        <v/>
      </c>
      <c r="T279" s="28" t="n"/>
      <c r="U279" s="50" t="n"/>
      <c r="V279" s="50" t="n"/>
      <c r="W279" s="50" t="n"/>
      <c r="X279" s="50" t="n"/>
      <c r="Y279" s="50" t="n"/>
      <c r="Z279" s="51">
        <f>IF(A279="","",IFERROR(SUM(U279:Y279),0))</f>
        <v/>
      </c>
      <c r="AA279" s="47" t="n"/>
      <c r="AB279" s="49">
        <f>IF(A279="","",IFERROR(AA279/P279,0))</f>
        <v/>
      </c>
      <c r="AC279" s="28" t="n"/>
      <c r="AD279" s="47" t="n"/>
      <c r="AE279" s="50" t="n"/>
      <c r="AF279" s="51">
        <f>IF(A279="","",IFERROR(T279/U279,0))</f>
        <v/>
      </c>
      <c r="AG279" s="28" t="n"/>
      <c r="AH279" s="28" t="n"/>
      <c r="AI279" s="27">
        <f>IF(A279="","",IFERROR(IF(C279&lt;&gt;'Dashboard'!$K$3,"Check room count",IF(D279&gt;C279,"Out-of-order rooms exceed inventory",IF(F279&gt;E279,"Occupied rooms exceed sellable rooms",IF(G279&gt;F279,"Complimentary rooms exceed occupied rooms",IF(J279&gt;F279,"Stayovers exceed occupied rooms",IF(OR(M279&lt;0,N279&lt;0,O279&lt;0,AA279&lt;0),"Negative amount entered",IF(OR(Q279&gt;1,Q279&lt;0),"Check occupancy","OK"))))))),"Check Data"))</f>
        <v/>
      </c>
      <c r="AJ279" s="28" t="n"/>
    </row>
    <row r="280">
      <c r="A280" s="46" t="n"/>
      <c r="B280" s="27">
        <f>IF(A280="","",IFERROR(IF(MOD(A280,7)=0,"Sunday",IF(MOD(A280,7)=1,"Monday",IF(MOD(A280,7)=2,"Tuesday",IF(MOD(A280,7)=3,"Wednesday",IF(MOD(A280,7)=4,"Thursday",IF(MOD(A280,7)=5,"Friday","Saturday")))))),""))</f>
        <v/>
      </c>
      <c r="C280" s="28" t="n"/>
      <c r="D280" s="28" t="n"/>
      <c r="E280" s="27">
        <f>IF(A280="","",IFERROR(C280-D280,0))</f>
        <v/>
      </c>
      <c r="F280" s="28" t="n"/>
      <c r="G280" s="28" t="n"/>
      <c r="H280" s="28" t="n"/>
      <c r="I280" s="28" t="n"/>
      <c r="J280" s="28" t="n"/>
      <c r="K280" s="28" t="n"/>
      <c r="L280" s="28" t="n"/>
      <c r="M280" s="47" t="n"/>
      <c r="N280" s="47" t="n"/>
      <c r="O280" s="47" t="n"/>
      <c r="P280" s="48">
        <f>IF(A280="","",IFERROR(SUM(M280:O280),0))</f>
        <v/>
      </c>
      <c r="Q280" s="49">
        <f>IF(A280="","",IFERROR(F280/E280,0))</f>
        <v/>
      </c>
      <c r="R280" s="48">
        <f>IF(A280="","",IFERROR(M280/F280,0))</f>
        <v/>
      </c>
      <c r="S280" s="48">
        <f>IF(A280="","",IFERROR(M280/E280,0))</f>
        <v/>
      </c>
      <c r="T280" s="28" t="n"/>
      <c r="U280" s="50" t="n"/>
      <c r="V280" s="50" t="n"/>
      <c r="W280" s="50" t="n"/>
      <c r="X280" s="50" t="n"/>
      <c r="Y280" s="50" t="n"/>
      <c r="Z280" s="51">
        <f>IF(A280="","",IFERROR(SUM(U280:Y280),0))</f>
        <v/>
      </c>
      <c r="AA280" s="47" t="n"/>
      <c r="AB280" s="49">
        <f>IF(A280="","",IFERROR(AA280/P280,0))</f>
        <v/>
      </c>
      <c r="AC280" s="28" t="n"/>
      <c r="AD280" s="47" t="n"/>
      <c r="AE280" s="50" t="n"/>
      <c r="AF280" s="51">
        <f>IF(A280="","",IFERROR(T280/U280,0))</f>
        <v/>
      </c>
      <c r="AG280" s="28" t="n"/>
      <c r="AH280" s="28" t="n"/>
      <c r="AI280" s="27">
        <f>IF(A280="","",IFERROR(IF(C280&lt;&gt;'Dashboard'!$K$3,"Check room count",IF(D280&gt;C280,"Out-of-order rooms exceed inventory",IF(F280&gt;E280,"Occupied rooms exceed sellable rooms",IF(G280&gt;F280,"Complimentary rooms exceed occupied rooms",IF(J280&gt;F280,"Stayovers exceed occupied rooms",IF(OR(M280&lt;0,N280&lt;0,O280&lt;0,AA280&lt;0),"Negative amount entered",IF(OR(Q280&gt;1,Q280&lt;0),"Check occupancy","OK"))))))),"Check Data"))</f>
        <v/>
      </c>
      <c r="AJ280" s="28" t="n"/>
    </row>
    <row r="281">
      <c r="A281" s="46" t="n"/>
      <c r="B281" s="27">
        <f>IF(A281="","",IFERROR(IF(MOD(A281,7)=0,"Sunday",IF(MOD(A281,7)=1,"Monday",IF(MOD(A281,7)=2,"Tuesday",IF(MOD(A281,7)=3,"Wednesday",IF(MOD(A281,7)=4,"Thursday",IF(MOD(A281,7)=5,"Friday","Saturday")))))),""))</f>
        <v/>
      </c>
      <c r="C281" s="28" t="n"/>
      <c r="D281" s="28" t="n"/>
      <c r="E281" s="27">
        <f>IF(A281="","",IFERROR(C281-D281,0))</f>
        <v/>
      </c>
      <c r="F281" s="28" t="n"/>
      <c r="G281" s="28" t="n"/>
      <c r="H281" s="28" t="n"/>
      <c r="I281" s="28" t="n"/>
      <c r="J281" s="28" t="n"/>
      <c r="K281" s="28" t="n"/>
      <c r="L281" s="28" t="n"/>
      <c r="M281" s="47" t="n"/>
      <c r="N281" s="47" t="n"/>
      <c r="O281" s="47" t="n"/>
      <c r="P281" s="48">
        <f>IF(A281="","",IFERROR(SUM(M281:O281),0))</f>
        <v/>
      </c>
      <c r="Q281" s="49">
        <f>IF(A281="","",IFERROR(F281/E281,0))</f>
        <v/>
      </c>
      <c r="R281" s="48">
        <f>IF(A281="","",IFERROR(M281/F281,0))</f>
        <v/>
      </c>
      <c r="S281" s="48">
        <f>IF(A281="","",IFERROR(M281/E281,0))</f>
        <v/>
      </c>
      <c r="T281" s="28" t="n"/>
      <c r="U281" s="50" t="n"/>
      <c r="V281" s="50" t="n"/>
      <c r="W281" s="50" t="n"/>
      <c r="X281" s="50" t="n"/>
      <c r="Y281" s="50" t="n"/>
      <c r="Z281" s="51">
        <f>IF(A281="","",IFERROR(SUM(U281:Y281),0))</f>
        <v/>
      </c>
      <c r="AA281" s="47" t="n"/>
      <c r="AB281" s="49">
        <f>IF(A281="","",IFERROR(AA281/P281,0))</f>
        <v/>
      </c>
      <c r="AC281" s="28" t="n"/>
      <c r="AD281" s="47" t="n"/>
      <c r="AE281" s="50" t="n"/>
      <c r="AF281" s="51">
        <f>IF(A281="","",IFERROR(T281/U281,0))</f>
        <v/>
      </c>
      <c r="AG281" s="28" t="n"/>
      <c r="AH281" s="28" t="n"/>
      <c r="AI281" s="27">
        <f>IF(A281="","",IFERROR(IF(C281&lt;&gt;'Dashboard'!$K$3,"Check room count",IF(D281&gt;C281,"Out-of-order rooms exceed inventory",IF(F281&gt;E281,"Occupied rooms exceed sellable rooms",IF(G281&gt;F281,"Complimentary rooms exceed occupied rooms",IF(J281&gt;F281,"Stayovers exceed occupied rooms",IF(OR(M281&lt;0,N281&lt;0,O281&lt;0,AA281&lt;0),"Negative amount entered",IF(OR(Q281&gt;1,Q281&lt;0),"Check occupancy","OK"))))))),"Check Data"))</f>
        <v/>
      </c>
      <c r="AJ281" s="28" t="n"/>
    </row>
    <row r="282">
      <c r="A282" s="46" t="n"/>
      <c r="B282" s="27">
        <f>IF(A282="","",IFERROR(IF(MOD(A282,7)=0,"Sunday",IF(MOD(A282,7)=1,"Monday",IF(MOD(A282,7)=2,"Tuesday",IF(MOD(A282,7)=3,"Wednesday",IF(MOD(A282,7)=4,"Thursday",IF(MOD(A282,7)=5,"Friday","Saturday")))))),""))</f>
        <v/>
      </c>
      <c r="C282" s="28" t="n"/>
      <c r="D282" s="28" t="n"/>
      <c r="E282" s="27">
        <f>IF(A282="","",IFERROR(C282-D282,0))</f>
        <v/>
      </c>
      <c r="F282" s="28" t="n"/>
      <c r="G282" s="28" t="n"/>
      <c r="H282" s="28" t="n"/>
      <c r="I282" s="28" t="n"/>
      <c r="J282" s="28" t="n"/>
      <c r="K282" s="28" t="n"/>
      <c r="L282" s="28" t="n"/>
      <c r="M282" s="47" t="n"/>
      <c r="N282" s="47" t="n"/>
      <c r="O282" s="47" t="n"/>
      <c r="P282" s="48">
        <f>IF(A282="","",IFERROR(SUM(M282:O282),0))</f>
        <v/>
      </c>
      <c r="Q282" s="49">
        <f>IF(A282="","",IFERROR(F282/E282,0))</f>
        <v/>
      </c>
      <c r="R282" s="48">
        <f>IF(A282="","",IFERROR(M282/F282,0))</f>
        <v/>
      </c>
      <c r="S282" s="48">
        <f>IF(A282="","",IFERROR(M282/E282,0))</f>
        <v/>
      </c>
      <c r="T282" s="28" t="n"/>
      <c r="U282" s="50" t="n"/>
      <c r="V282" s="50" t="n"/>
      <c r="W282" s="50" t="n"/>
      <c r="X282" s="50" t="n"/>
      <c r="Y282" s="50" t="n"/>
      <c r="Z282" s="51">
        <f>IF(A282="","",IFERROR(SUM(U282:Y282),0))</f>
        <v/>
      </c>
      <c r="AA282" s="47" t="n"/>
      <c r="AB282" s="49">
        <f>IF(A282="","",IFERROR(AA282/P282,0))</f>
        <v/>
      </c>
      <c r="AC282" s="28" t="n"/>
      <c r="AD282" s="47" t="n"/>
      <c r="AE282" s="50" t="n"/>
      <c r="AF282" s="51">
        <f>IF(A282="","",IFERROR(T282/U282,0))</f>
        <v/>
      </c>
      <c r="AG282" s="28" t="n"/>
      <c r="AH282" s="28" t="n"/>
      <c r="AI282" s="27">
        <f>IF(A282="","",IFERROR(IF(C282&lt;&gt;'Dashboard'!$K$3,"Check room count",IF(D282&gt;C282,"Out-of-order rooms exceed inventory",IF(F282&gt;E282,"Occupied rooms exceed sellable rooms",IF(G282&gt;F282,"Complimentary rooms exceed occupied rooms",IF(J282&gt;F282,"Stayovers exceed occupied rooms",IF(OR(M282&lt;0,N282&lt;0,O282&lt;0,AA282&lt;0),"Negative amount entered",IF(OR(Q282&gt;1,Q282&lt;0),"Check occupancy","OK"))))))),"Check Data"))</f>
        <v/>
      </c>
      <c r="AJ282" s="28" t="n"/>
    </row>
    <row r="283">
      <c r="A283" s="46" t="n"/>
      <c r="B283" s="27">
        <f>IF(A283="","",IFERROR(IF(MOD(A283,7)=0,"Sunday",IF(MOD(A283,7)=1,"Monday",IF(MOD(A283,7)=2,"Tuesday",IF(MOD(A283,7)=3,"Wednesday",IF(MOD(A283,7)=4,"Thursday",IF(MOD(A283,7)=5,"Friday","Saturday")))))),""))</f>
        <v/>
      </c>
      <c r="C283" s="28" t="n"/>
      <c r="D283" s="28" t="n"/>
      <c r="E283" s="27">
        <f>IF(A283="","",IFERROR(C283-D283,0))</f>
        <v/>
      </c>
      <c r="F283" s="28" t="n"/>
      <c r="G283" s="28" t="n"/>
      <c r="H283" s="28" t="n"/>
      <c r="I283" s="28" t="n"/>
      <c r="J283" s="28" t="n"/>
      <c r="K283" s="28" t="n"/>
      <c r="L283" s="28" t="n"/>
      <c r="M283" s="47" t="n"/>
      <c r="N283" s="47" t="n"/>
      <c r="O283" s="47" t="n"/>
      <c r="P283" s="48">
        <f>IF(A283="","",IFERROR(SUM(M283:O283),0))</f>
        <v/>
      </c>
      <c r="Q283" s="49">
        <f>IF(A283="","",IFERROR(F283/E283,0))</f>
        <v/>
      </c>
      <c r="R283" s="48">
        <f>IF(A283="","",IFERROR(M283/F283,0))</f>
        <v/>
      </c>
      <c r="S283" s="48">
        <f>IF(A283="","",IFERROR(M283/E283,0))</f>
        <v/>
      </c>
      <c r="T283" s="28" t="n"/>
      <c r="U283" s="50" t="n"/>
      <c r="V283" s="50" t="n"/>
      <c r="W283" s="50" t="n"/>
      <c r="X283" s="50" t="n"/>
      <c r="Y283" s="50" t="n"/>
      <c r="Z283" s="51">
        <f>IF(A283="","",IFERROR(SUM(U283:Y283),0))</f>
        <v/>
      </c>
      <c r="AA283" s="47" t="n"/>
      <c r="AB283" s="49">
        <f>IF(A283="","",IFERROR(AA283/P283,0))</f>
        <v/>
      </c>
      <c r="AC283" s="28" t="n"/>
      <c r="AD283" s="47" t="n"/>
      <c r="AE283" s="50" t="n"/>
      <c r="AF283" s="51">
        <f>IF(A283="","",IFERROR(T283/U283,0))</f>
        <v/>
      </c>
      <c r="AG283" s="28" t="n"/>
      <c r="AH283" s="28" t="n"/>
      <c r="AI283" s="27">
        <f>IF(A283="","",IFERROR(IF(C283&lt;&gt;'Dashboard'!$K$3,"Check room count",IF(D283&gt;C283,"Out-of-order rooms exceed inventory",IF(F283&gt;E283,"Occupied rooms exceed sellable rooms",IF(G283&gt;F283,"Complimentary rooms exceed occupied rooms",IF(J283&gt;F283,"Stayovers exceed occupied rooms",IF(OR(M283&lt;0,N283&lt;0,O283&lt;0,AA283&lt;0),"Negative amount entered",IF(OR(Q283&gt;1,Q283&lt;0),"Check occupancy","OK"))))))),"Check Data"))</f>
        <v/>
      </c>
      <c r="AJ283" s="28" t="n"/>
    </row>
    <row r="284">
      <c r="A284" s="46" t="n"/>
      <c r="B284" s="27">
        <f>IF(A284="","",IFERROR(IF(MOD(A284,7)=0,"Sunday",IF(MOD(A284,7)=1,"Monday",IF(MOD(A284,7)=2,"Tuesday",IF(MOD(A284,7)=3,"Wednesday",IF(MOD(A284,7)=4,"Thursday",IF(MOD(A284,7)=5,"Friday","Saturday")))))),""))</f>
        <v/>
      </c>
      <c r="C284" s="28" t="n"/>
      <c r="D284" s="28" t="n"/>
      <c r="E284" s="27">
        <f>IF(A284="","",IFERROR(C284-D284,0))</f>
        <v/>
      </c>
      <c r="F284" s="28" t="n"/>
      <c r="G284" s="28" t="n"/>
      <c r="H284" s="28" t="n"/>
      <c r="I284" s="28" t="n"/>
      <c r="J284" s="28" t="n"/>
      <c r="K284" s="28" t="n"/>
      <c r="L284" s="28" t="n"/>
      <c r="M284" s="47" t="n"/>
      <c r="N284" s="47" t="n"/>
      <c r="O284" s="47" t="n"/>
      <c r="P284" s="48">
        <f>IF(A284="","",IFERROR(SUM(M284:O284),0))</f>
        <v/>
      </c>
      <c r="Q284" s="49">
        <f>IF(A284="","",IFERROR(F284/E284,0))</f>
        <v/>
      </c>
      <c r="R284" s="48">
        <f>IF(A284="","",IFERROR(M284/F284,0))</f>
        <v/>
      </c>
      <c r="S284" s="48">
        <f>IF(A284="","",IFERROR(M284/E284,0))</f>
        <v/>
      </c>
      <c r="T284" s="28" t="n"/>
      <c r="U284" s="50" t="n"/>
      <c r="V284" s="50" t="n"/>
      <c r="W284" s="50" t="n"/>
      <c r="X284" s="50" t="n"/>
      <c r="Y284" s="50" t="n"/>
      <c r="Z284" s="51">
        <f>IF(A284="","",IFERROR(SUM(U284:Y284),0))</f>
        <v/>
      </c>
      <c r="AA284" s="47" t="n"/>
      <c r="AB284" s="49">
        <f>IF(A284="","",IFERROR(AA284/P284,0))</f>
        <v/>
      </c>
      <c r="AC284" s="28" t="n"/>
      <c r="AD284" s="47" t="n"/>
      <c r="AE284" s="50" t="n"/>
      <c r="AF284" s="51">
        <f>IF(A284="","",IFERROR(T284/U284,0))</f>
        <v/>
      </c>
      <c r="AG284" s="28" t="n"/>
      <c r="AH284" s="28" t="n"/>
      <c r="AI284" s="27">
        <f>IF(A284="","",IFERROR(IF(C284&lt;&gt;'Dashboard'!$K$3,"Check room count",IF(D284&gt;C284,"Out-of-order rooms exceed inventory",IF(F284&gt;E284,"Occupied rooms exceed sellable rooms",IF(G284&gt;F284,"Complimentary rooms exceed occupied rooms",IF(J284&gt;F284,"Stayovers exceed occupied rooms",IF(OR(M284&lt;0,N284&lt;0,O284&lt;0,AA284&lt;0),"Negative amount entered",IF(OR(Q284&gt;1,Q284&lt;0),"Check occupancy","OK"))))))),"Check Data"))</f>
        <v/>
      </c>
      <c r="AJ284" s="28" t="n"/>
    </row>
    <row r="285">
      <c r="A285" s="46" t="n"/>
      <c r="B285" s="27">
        <f>IF(A285="","",IFERROR(IF(MOD(A285,7)=0,"Sunday",IF(MOD(A285,7)=1,"Monday",IF(MOD(A285,7)=2,"Tuesday",IF(MOD(A285,7)=3,"Wednesday",IF(MOD(A285,7)=4,"Thursday",IF(MOD(A285,7)=5,"Friday","Saturday")))))),""))</f>
        <v/>
      </c>
      <c r="C285" s="28" t="n"/>
      <c r="D285" s="28" t="n"/>
      <c r="E285" s="27">
        <f>IF(A285="","",IFERROR(C285-D285,0))</f>
        <v/>
      </c>
      <c r="F285" s="28" t="n"/>
      <c r="G285" s="28" t="n"/>
      <c r="H285" s="28" t="n"/>
      <c r="I285" s="28" t="n"/>
      <c r="J285" s="28" t="n"/>
      <c r="K285" s="28" t="n"/>
      <c r="L285" s="28" t="n"/>
      <c r="M285" s="47" t="n"/>
      <c r="N285" s="47" t="n"/>
      <c r="O285" s="47" t="n"/>
      <c r="P285" s="48">
        <f>IF(A285="","",IFERROR(SUM(M285:O285),0))</f>
        <v/>
      </c>
      <c r="Q285" s="49">
        <f>IF(A285="","",IFERROR(F285/E285,0))</f>
        <v/>
      </c>
      <c r="R285" s="48">
        <f>IF(A285="","",IFERROR(M285/F285,0))</f>
        <v/>
      </c>
      <c r="S285" s="48">
        <f>IF(A285="","",IFERROR(M285/E285,0))</f>
        <v/>
      </c>
      <c r="T285" s="28" t="n"/>
      <c r="U285" s="50" t="n"/>
      <c r="V285" s="50" t="n"/>
      <c r="W285" s="50" t="n"/>
      <c r="X285" s="50" t="n"/>
      <c r="Y285" s="50" t="n"/>
      <c r="Z285" s="51">
        <f>IF(A285="","",IFERROR(SUM(U285:Y285),0))</f>
        <v/>
      </c>
      <c r="AA285" s="47" t="n"/>
      <c r="AB285" s="49">
        <f>IF(A285="","",IFERROR(AA285/P285,0))</f>
        <v/>
      </c>
      <c r="AC285" s="28" t="n"/>
      <c r="AD285" s="47" t="n"/>
      <c r="AE285" s="50" t="n"/>
      <c r="AF285" s="51">
        <f>IF(A285="","",IFERROR(T285/U285,0))</f>
        <v/>
      </c>
      <c r="AG285" s="28" t="n"/>
      <c r="AH285" s="28" t="n"/>
      <c r="AI285" s="27">
        <f>IF(A285="","",IFERROR(IF(C285&lt;&gt;'Dashboard'!$K$3,"Check room count",IF(D285&gt;C285,"Out-of-order rooms exceed inventory",IF(F285&gt;E285,"Occupied rooms exceed sellable rooms",IF(G285&gt;F285,"Complimentary rooms exceed occupied rooms",IF(J285&gt;F285,"Stayovers exceed occupied rooms",IF(OR(M285&lt;0,N285&lt;0,O285&lt;0,AA285&lt;0),"Negative amount entered",IF(OR(Q285&gt;1,Q285&lt;0),"Check occupancy","OK"))))))),"Check Data"))</f>
        <v/>
      </c>
      <c r="AJ285" s="28" t="n"/>
    </row>
    <row r="286">
      <c r="A286" s="46" t="n"/>
      <c r="B286" s="27">
        <f>IF(A286="","",IFERROR(IF(MOD(A286,7)=0,"Sunday",IF(MOD(A286,7)=1,"Monday",IF(MOD(A286,7)=2,"Tuesday",IF(MOD(A286,7)=3,"Wednesday",IF(MOD(A286,7)=4,"Thursday",IF(MOD(A286,7)=5,"Friday","Saturday")))))),""))</f>
        <v/>
      </c>
      <c r="C286" s="28" t="n"/>
      <c r="D286" s="28" t="n"/>
      <c r="E286" s="27">
        <f>IF(A286="","",IFERROR(C286-D286,0))</f>
        <v/>
      </c>
      <c r="F286" s="28" t="n"/>
      <c r="G286" s="28" t="n"/>
      <c r="H286" s="28" t="n"/>
      <c r="I286" s="28" t="n"/>
      <c r="J286" s="28" t="n"/>
      <c r="K286" s="28" t="n"/>
      <c r="L286" s="28" t="n"/>
      <c r="M286" s="47" t="n"/>
      <c r="N286" s="47" t="n"/>
      <c r="O286" s="47" t="n"/>
      <c r="P286" s="48">
        <f>IF(A286="","",IFERROR(SUM(M286:O286),0))</f>
        <v/>
      </c>
      <c r="Q286" s="49">
        <f>IF(A286="","",IFERROR(F286/E286,0))</f>
        <v/>
      </c>
      <c r="R286" s="48">
        <f>IF(A286="","",IFERROR(M286/F286,0))</f>
        <v/>
      </c>
      <c r="S286" s="48">
        <f>IF(A286="","",IFERROR(M286/E286,0))</f>
        <v/>
      </c>
      <c r="T286" s="28" t="n"/>
      <c r="U286" s="50" t="n"/>
      <c r="V286" s="50" t="n"/>
      <c r="W286" s="50" t="n"/>
      <c r="X286" s="50" t="n"/>
      <c r="Y286" s="50" t="n"/>
      <c r="Z286" s="51">
        <f>IF(A286="","",IFERROR(SUM(U286:Y286),0))</f>
        <v/>
      </c>
      <c r="AA286" s="47" t="n"/>
      <c r="AB286" s="49">
        <f>IF(A286="","",IFERROR(AA286/P286,0))</f>
        <v/>
      </c>
      <c r="AC286" s="28" t="n"/>
      <c r="AD286" s="47" t="n"/>
      <c r="AE286" s="50" t="n"/>
      <c r="AF286" s="51">
        <f>IF(A286="","",IFERROR(T286/U286,0))</f>
        <v/>
      </c>
      <c r="AG286" s="28" t="n"/>
      <c r="AH286" s="28" t="n"/>
      <c r="AI286" s="27">
        <f>IF(A286="","",IFERROR(IF(C286&lt;&gt;'Dashboard'!$K$3,"Check room count",IF(D286&gt;C286,"Out-of-order rooms exceed inventory",IF(F286&gt;E286,"Occupied rooms exceed sellable rooms",IF(G286&gt;F286,"Complimentary rooms exceed occupied rooms",IF(J286&gt;F286,"Stayovers exceed occupied rooms",IF(OR(M286&lt;0,N286&lt;0,O286&lt;0,AA286&lt;0),"Negative amount entered",IF(OR(Q286&gt;1,Q286&lt;0),"Check occupancy","OK"))))))),"Check Data"))</f>
        <v/>
      </c>
      <c r="AJ286" s="28" t="n"/>
    </row>
    <row r="287">
      <c r="A287" s="46" t="n"/>
      <c r="B287" s="27">
        <f>IF(A287="","",IFERROR(IF(MOD(A287,7)=0,"Sunday",IF(MOD(A287,7)=1,"Monday",IF(MOD(A287,7)=2,"Tuesday",IF(MOD(A287,7)=3,"Wednesday",IF(MOD(A287,7)=4,"Thursday",IF(MOD(A287,7)=5,"Friday","Saturday")))))),""))</f>
        <v/>
      </c>
      <c r="C287" s="28" t="n"/>
      <c r="D287" s="28" t="n"/>
      <c r="E287" s="27">
        <f>IF(A287="","",IFERROR(C287-D287,0))</f>
        <v/>
      </c>
      <c r="F287" s="28" t="n"/>
      <c r="G287" s="28" t="n"/>
      <c r="H287" s="28" t="n"/>
      <c r="I287" s="28" t="n"/>
      <c r="J287" s="28" t="n"/>
      <c r="K287" s="28" t="n"/>
      <c r="L287" s="28" t="n"/>
      <c r="M287" s="47" t="n"/>
      <c r="N287" s="47" t="n"/>
      <c r="O287" s="47" t="n"/>
      <c r="P287" s="48">
        <f>IF(A287="","",IFERROR(SUM(M287:O287),0))</f>
        <v/>
      </c>
      <c r="Q287" s="49">
        <f>IF(A287="","",IFERROR(F287/E287,0))</f>
        <v/>
      </c>
      <c r="R287" s="48">
        <f>IF(A287="","",IFERROR(M287/F287,0))</f>
        <v/>
      </c>
      <c r="S287" s="48">
        <f>IF(A287="","",IFERROR(M287/E287,0))</f>
        <v/>
      </c>
      <c r="T287" s="28" t="n"/>
      <c r="U287" s="50" t="n"/>
      <c r="V287" s="50" t="n"/>
      <c r="W287" s="50" t="n"/>
      <c r="X287" s="50" t="n"/>
      <c r="Y287" s="50" t="n"/>
      <c r="Z287" s="51">
        <f>IF(A287="","",IFERROR(SUM(U287:Y287),0))</f>
        <v/>
      </c>
      <c r="AA287" s="47" t="n"/>
      <c r="AB287" s="49">
        <f>IF(A287="","",IFERROR(AA287/P287,0))</f>
        <v/>
      </c>
      <c r="AC287" s="28" t="n"/>
      <c r="AD287" s="47" t="n"/>
      <c r="AE287" s="50" t="n"/>
      <c r="AF287" s="51">
        <f>IF(A287="","",IFERROR(T287/U287,0))</f>
        <v/>
      </c>
      <c r="AG287" s="28" t="n"/>
      <c r="AH287" s="28" t="n"/>
      <c r="AI287" s="27">
        <f>IF(A287="","",IFERROR(IF(C287&lt;&gt;'Dashboard'!$K$3,"Check room count",IF(D287&gt;C287,"Out-of-order rooms exceed inventory",IF(F287&gt;E287,"Occupied rooms exceed sellable rooms",IF(G287&gt;F287,"Complimentary rooms exceed occupied rooms",IF(J287&gt;F287,"Stayovers exceed occupied rooms",IF(OR(M287&lt;0,N287&lt;0,O287&lt;0,AA287&lt;0),"Negative amount entered",IF(OR(Q287&gt;1,Q287&lt;0),"Check occupancy","OK"))))))),"Check Data"))</f>
        <v/>
      </c>
      <c r="AJ287" s="28" t="n"/>
    </row>
    <row r="288">
      <c r="A288" s="46" t="n"/>
      <c r="B288" s="27">
        <f>IF(A288="","",IFERROR(IF(MOD(A288,7)=0,"Sunday",IF(MOD(A288,7)=1,"Monday",IF(MOD(A288,7)=2,"Tuesday",IF(MOD(A288,7)=3,"Wednesday",IF(MOD(A288,7)=4,"Thursday",IF(MOD(A288,7)=5,"Friday","Saturday")))))),""))</f>
        <v/>
      </c>
      <c r="C288" s="28" t="n"/>
      <c r="D288" s="28" t="n"/>
      <c r="E288" s="27">
        <f>IF(A288="","",IFERROR(C288-D288,0))</f>
        <v/>
      </c>
      <c r="F288" s="28" t="n"/>
      <c r="G288" s="28" t="n"/>
      <c r="H288" s="28" t="n"/>
      <c r="I288" s="28" t="n"/>
      <c r="J288" s="28" t="n"/>
      <c r="K288" s="28" t="n"/>
      <c r="L288" s="28" t="n"/>
      <c r="M288" s="47" t="n"/>
      <c r="N288" s="47" t="n"/>
      <c r="O288" s="47" t="n"/>
      <c r="P288" s="48">
        <f>IF(A288="","",IFERROR(SUM(M288:O288),0))</f>
        <v/>
      </c>
      <c r="Q288" s="49">
        <f>IF(A288="","",IFERROR(F288/E288,0))</f>
        <v/>
      </c>
      <c r="R288" s="48">
        <f>IF(A288="","",IFERROR(M288/F288,0))</f>
        <v/>
      </c>
      <c r="S288" s="48">
        <f>IF(A288="","",IFERROR(M288/E288,0))</f>
        <v/>
      </c>
      <c r="T288" s="28" t="n"/>
      <c r="U288" s="50" t="n"/>
      <c r="V288" s="50" t="n"/>
      <c r="W288" s="50" t="n"/>
      <c r="X288" s="50" t="n"/>
      <c r="Y288" s="50" t="n"/>
      <c r="Z288" s="51">
        <f>IF(A288="","",IFERROR(SUM(U288:Y288),0))</f>
        <v/>
      </c>
      <c r="AA288" s="47" t="n"/>
      <c r="AB288" s="49">
        <f>IF(A288="","",IFERROR(AA288/P288,0))</f>
        <v/>
      </c>
      <c r="AC288" s="28" t="n"/>
      <c r="AD288" s="47" t="n"/>
      <c r="AE288" s="50" t="n"/>
      <c r="AF288" s="51">
        <f>IF(A288="","",IFERROR(T288/U288,0))</f>
        <v/>
      </c>
      <c r="AG288" s="28" t="n"/>
      <c r="AH288" s="28" t="n"/>
      <c r="AI288" s="27">
        <f>IF(A288="","",IFERROR(IF(C288&lt;&gt;'Dashboard'!$K$3,"Check room count",IF(D288&gt;C288,"Out-of-order rooms exceed inventory",IF(F288&gt;E288,"Occupied rooms exceed sellable rooms",IF(G288&gt;F288,"Complimentary rooms exceed occupied rooms",IF(J288&gt;F288,"Stayovers exceed occupied rooms",IF(OR(M288&lt;0,N288&lt;0,O288&lt;0,AA288&lt;0),"Negative amount entered",IF(OR(Q288&gt;1,Q288&lt;0),"Check occupancy","OK"))))))),"Check Data"))</f>
        <v/>
      </c>
      <c r="AJ288" s="28" t="n"/>
    </row>
    <row r="289">
      <c r="A289" s="46" t="n"/>
      <c r="B289" s="27">
        <f>IF(A289="","",IFERROR(IF(MOD(A289,7)=0,"Sunday",IF(MOD(A289,7)=1,"Monday",IF(MOD(A289,7)=2,"Tuesday",IF(MOD(A289,7)=3,"Wednesday",IF(MOD(A289,7)=4,"Thursday",IF(MOD(A289,7)=5,"Friday","Saturday")))))),""))</f>
        <v/>
      </c>
      <c r="C289" s="28" t="n"/>
      <c r="D289" s="28" t="n"/>
      <c r="E289" s="27">
        <f>IF(A289="","",IFERROR(C289-D289,0))</f>
        <v/>
      </c>
      <c r="F289" s="28" t="n"/>
      <c r="G289" s="28" t="n"/>
      <c r="H289" s="28" t="n"/>
      <c r="I289" s="28" t="n"/>
      <c r="J289" s="28" t="n"/>
      <c r="K289" s="28" t="n"/>
      <c r="L289" s="28" t="n"/>
      <c r="M289" s="47" t="n"/>
      <c r="N289" s="47" t="n"/>
      <c r="O289" s="47" t="n"/>
      <c r="P289" s="48">
        <f>IF(A289="","",IFERROR(SUM(M289:O289),0))</f>
        <v/>
      </c>
      <c r="Q289" s="49">
        <f>IF(A289="","",IFERROR(F289/E289,0))</f>
        <v/>
      </c>
      <c r="R289" s="48">
        <f>IF(A289="","",IFERROR(M289/F289,0))</f>
        <v/>
      </c>
      <c r="S289" s="48">
        <f>IF(A289="","",IFERROR(M289/E289,0))</f>
        <v/>
      </c>
      <c r="T289" s="28" t="n"/>
      <c r="U289" s="50" t="n"/>
      <c r="V289" s="50" t="n"/>
      <c r="W289" s="50" t="n"/>
      <c r="X289" s="50" t="n"/>
      <c r="Y289" s="50" t="n"/>
      <c r="Z289" s="51">
        <f>IF(A289="","",IFERROR(SUM(U289:Y289),0))</f>
        <v/>
      </c>
      <c r="AA289" s="47" t="n"/>
      <c r="AB289" s="49">
        <f>IF(A289="","",IFERROR(AA289/P289,0))</f>
        <v/>
      </c>
      <c r="AC289" s="28" t="n"/>
      <c r="AD289" s="47" t="n"/>
      <c r="AE289" s="50" t="n"/>
      <c r="AF289" s="51">
        <f>IF(A289="","",IFERROR(T289/U289,0))</f>
        <v/>
      </c>
      <c r="AG289" s="28" t="n"/>
      <c r="AH289" s="28" t="n"/>
      <c r="AI289" s="27">
        <f>IF(A289="","",IFERROR(IF(C289&lt;&gt;'Dashboard'!$K$3,"Check room count",IF(D289&gt;C289,"Out-of-order rooms exceed inventory",IF(F289&gt;E289,"Occupied rooms exceed sellable rooms",IF(G289&gt;F289,"Complimentary rooms exceed occupied rooms",IF(J289&gt;F289,"Stayovers exceed occupied rooms",IF(OR(M289&lt;0,N289&lt;0,O289&lt;0,AA289&lt;0),"Negative amount entered",IF(OR(Q289&gt;1,Q289&lt;0),"Check occupancy","OK"))))))),"Check Data"))</f>
        <v/>
      </c>
      <c r="AJ289" s="28" t="n"/>
    </row>
    <row r="290">
      <c r="A290" s="46" t="n"/>
      <c r="B290" s="27">
        <f>IF(A290="","",IFERROR(IF(MOD(A290,7)=0,"Sunday",IF(MOD(A290,7)=1,"Monday",IF(MOD(A290,7)=2,"Tuesday",IF(MOD(A290,7)=3,"Wednesday",IF(MOD(A290,7)=4,"Thursday",IF(MOD(A290,7)=5,"Friday","Saturday")))))),""))</f>
        <v/>
      </c>
      <c r="C290" s="28" t="n"/>
      <c r="D290" s="28" t="n"/>
      <c r="E290" s="27">
        <f>IF(A290="","",IFERROR(C290-D290,0))</f>
        <v/>
      </c>
      <c r="F290" s="28" t="n"/>
      <c r="G290" s="28" t="n"/>
      <c r="H290" s="28" t="n"/>
      <c r="I290" s="28" t="n"/>
      <c r="J290" s="28" t="n"/>
      <c r="K290" s="28" t="n"/>
      <c r="L290" s="28" t="n"/>
      <c r="M290" s="47" t="n"/>
      <c r="N290" s="47" t="n"/>
      <c r="O290" s="47" t="n"/>
      <c r="P290" s="48">
        <f>IF(A290="","",IFERROR(SUM(M290:O290),0))</f>
        <v/>
      </c>
      <c r="Q290" s="49">
        <f>IF(A290="","",IFERROR(F290/E290,0))</f>
        <v/>
      </c>
      <c r="R290" s="48">
        <f>IF(A290="","",IFERROR(M290/F290,0))</f>
        <v/>
      </c>
      <c r="S290" s="48">
        <f>IF(A290="","",IFERROR(M290/E290,0))</f>
        <v/>
      </c>
      <c r="T290" s="28" t="n"/>
      <c r="U290" s="50" t="n"/>
      <c r="V290" s="50" t="n"/>
      <c r="W290" s="50" t="n"/>
      <c r="X290" s="50" t="n"/>
      <c r="Y290" s="50" t="n"/>
      <c r="Z290" s="51">
        <f>IF(A290="","",IFERROR(SUM(U290:Y290),0))</f>
        <v/>
      </c>
      <c r="AA290" s="47" t="n"/>
      <c r="AB290" s="49">
        <f>IF(A290="","",IFERROR(AA290/P290,0))</f>
        <v/>
      </c>
      <c r="AC290" s="28" t="n"/>
      <c r="AD290" s="47" t="n"/>
      <c r="AE290" s="50" t="n"/>
      <c r="AF290" s="51">
        <f>IF(A290="","",IFERROR(T290/U290,0))</f>
        <v/>
      </c>
      <c r="AG290" s="28" t="n"/>
      <c r="AH290" s="28" t="n"/>
      <c r="AI290" s="27">
        <f>IF(A290="","",IFERROR(IF(C290&lt;&gt;'Dashboard'!$K$3,"Check room count",IF(D290&gt;C290,"Out-of-order rooms exceed inventory",IF(F290&gt;E290,"Occupied rooms exceed sellable rooms",IF(G290&gt;F290,"Complimentary rooms exceed occupied rooms",IF(J290&gt;F290,"Stayovers exceed occupied rooms",IF(OR(M290&lt;0,N290&lt;0,O290&lt;0,AA290&lt;0),"Negative amount entered",IF(OR(Q290&gt;1,Q290&lt;0),"Check occupancy","OK"))))))),"Check Data"))</f>
        <v/>
      </c>
      <c r="AJ290" s="28" t="n"/>
    </row>
    <row r="291">
      <c r="A291" s="46" t="n"/>
      <c r="B291" s="27">
        <f>IF(A291="","",IFERROR(IF(MOD(A291,7)=0,"Sunday",IF(MOD(A291,7)=1,"Monday",IF(MOD(A291,7)=2,"Tuesday",IF(MOD(A291,7)=3,"Wednesday",IF(MOD(A291,7)=4,"Thursday",IF(MOD(A291,7)=5,"Friday","Saturday")))))),""))</f>
        <v/>
      </c>
      <c r="C291" s="28" t="n"/>
      <c r="D291" s="28" t="n"/>
      <c r="E291" s="27">
        <f>IF(A291="","",IFERROR(C291-D291,0))</f>
        <v/>
      </c>
      <c r="F291" s="28" t="n"/>
      <c r="G291" s="28" t="n"/>
      <c r="H291" s="28" t="n"/>
      <c r="I291" s="28" t="n"/>
      <c r="J291" s="28" t="n"/>
      <c r="K291" s="28" t="n"/>
      <c r="L291" s="28" t="n"/>
      <c r="M291" s="47" t="n"/>
      <c r="N291" s="47" t="n"/>
      <c r="O291" s="47" t="n"/>
      <c r="P291" s="48">
        <f>IF(A291="","",IFERROR(SUM(M291:O291),0))</f>
        <v/>
      </c>
      <c r="Q291" s="49">
        <f>IF(A291="","",IFERROR(F291/E291,0))</f>
        <v/>
      </c>
      <c r="R291" s="48">
        <f>IF(A291="","",IFERROR(M291/F291,0))</f>
        <v/>
      </c>
      <c r="S291" s="48">
        <f>IF(A291="","",IFERROR(M291/E291,0))</f>
        <v/>
      </c>
      <c r="T291" s="28" t="n"/>
      <c r="U291" s="50" t="n"/>
      <c r="V291" s="50" t="n"/>
      <c r="W291" s="50" t="n"/>
      <c r="X291" s="50" t="n"/>
      <c r="Y291" s="50" t="n"/>
      <c r="Z291" s="51">
        <f>IF(A291="","",IFERROR(SUM(U291:Y291),0))</f>
        <v/>
      </c>
      <c r="AA291" s="47" t="n"/>
      <c r="AB291" s="49">
        <f>IF(A291="","",IFERROR(AA291/P291,0))</f>
        <v/>
      </c>
      <c r="AC291" s="28" t="n"/>
      <c r="AD291" s="47" t="n"/>
      <c r="AE291" s="50" t="n"/>
      <c r="AF291" s="51">
        <f>IF(A291="","",IFERROR(T291/U291,0))</f>
        <v/>
      </c>
      <c r="AG291" s="28" t="n"/>
      <c r="AH291" s="28" t="n"/>
      <c r="AI291" s="27">
        <f>IF(A291="","",IFERROR(IF(C291&lt;&gt;'Dashboard'!$K$3,"Check room count",IF(D291&gt;C291,"Out-of-order rooms exceed inventory",IF(F291&gt;E291,"Occupied rooms exceed sellable rooms",IF(G291&gt;F291,"Complimentary rooms exceed occupied rooms",IF(J291&gt;F291,"Stayovers exceed occupied rooms",IF(OR(M291&lt;0,N291&lt;0,O291&lt;0,AA291&lt;0),"Negative amount entered",IF(OR(Q291&gt;1,Q291&lt;0),"Check occupancy","OK"))))))),"Check Data"))</f>
        <v/>
      </c>
      <c r="AJ291" s="28" t="n"/>
    </row>
    <row r="292">
      <c r="A292" s="46" t="n"/>
      <c r="B292" s="27">
        <f>IF(A292="","",IFERROR(IF(MOD(A292,7)=0,"Sunday",IF(MOD(A292,7)=1,"Monday",IF(MOD(A292,7)=2,"Tuesday",IF(MOD(A292,7)=3,"Wednesday",IF(MOD(A292,7)=4,"Thursday",IF(MOD(A292,7)=5,"Friday","Saturday")))))),""))</f>
        <v/>
      </c>
      <c r="C292" s="28" t="n"/>
      <c r="D292" s="28" t="n"/>
      <c r="E292" s="27">
        <f>IF(A292="","",IFERROR(C292-D292,0))</f>
        <v/>
      </c>
      <c r="F292" s="28" t="n"/>
      <c r="G292" s="28" t="n"/>
      <c r="H292" s="28" t="n"/>
      <c r="I292" s="28" t="n"/>
      <c r="J292" s="28" t="n"/>
      <c r="K292" s="28" t="n"/>
      <c r="L292" s="28" t="n"/>
      <c r="M292" s="47" t="n"/>
      <c r="N292" s="47" t="n"/>
      <c r="O292" s="47" t="n"/>
      <c r="P292" s="48">
        <f>IF(A292="","",IFERROR(SUM(M292:O292),0))</f>
        <v/>
      </c>
      <c r="Q292" s="49">
        <f>IF(A292="","",IFERROR(F292/E292,0))</f>
        <v/>
      </c>
      <c r="R292" s="48">
        <f>IF(A292="","",IFERROR(M292/F292,0))</f>
        <v/>
      </c>
      <c r="S292" s="48">
        <f>IF(A292="","",IFERROR(M292/E292,0))</f>
        <v/>
      </c>
      <c r="T292" s="28" t="n"/>
      <c r="U292" s="50" t="n"/>
      <c r="V292" s="50" t="n"/>
      <c r="W292" s="50" t="n"/>
      <c r="X292" s="50" t="n"/>
      <c r="Y292" s="50" t="n"/>
      <c r="Z292" s="51">
        <f>IF(A292="","",IFERROR(SUM(U292:Y292),0))</f>
        <v/>
      </c>
      <c r="AA292" s="47" t="n"/>
      <c r="AB292" s="49">
        <f>IF(A292="","",IFERROR(AA292/P292,0))</f>
        <v/>
      </c>
      <c r="AC292" s="28" t="n"/>
      <c r="AD292" s="47" t="n"/>
      <c r="AE292" s="50" t="n"/>
      <c r="AF292" s="51">
        <f>IF(A292="","",IFERROR(T292/U292,0))</f>
        <v/>
      </c>
      <c r="AG292" s="28" t="n"/>
      <c r="AH292" s="28" t="n"/>
      <c r="AI292" s="27">
        <f>IF(A292="","",IFERROR(IF(C292&lt;&gt;'Dashboard'!$K$3,"Check room count",IF(D292&gt;C292,"Out-of-order rooms exceed inventory",IF(F292&gt;E292,"Occupied rooms exceed sellable rooms",IF(G292&gt;F292,"Complimentary rooms exceed occupied rooms",IF(J292&gt;F292,"Stayovers exceed occupied rooms",IF(OR(M292&lt;0,N292&lt;0,O292&lt;0,AA292&lt;0),"Negative amount entered",IF(OR(Q292&gt;1,Q292&lt;0),"Check occupancy","OK"))))))),"Check Data"))</f>
        <v/>
      </c>
      <c r="AJ292" s="28" t="n"/>
    </row>
    <row r="293">
      <c r="A293" s="46" t="n"/>
      <c r="B293" s="27">
        <f>IF(A293="","",IFERROR(IF(MOD(A293,7)=0,"Sunday",IF(MOD(A293,7)=1,"Monday",IF(MOD(A293,7)=2,"Tuesday",IF(MOD(A293,7)=3,"Wednesday",IF(MOD(A293,7)=4,"Thursday",IF(MOD(A293,7)=5,"Friday","Saturday")))))),""))</f>
        <v/>
      </c>
      <c r="C293" s="28" t="n"/>
      <c r="D293" s="28" t="n"/>
      <c r="E293" s="27">
        <f>IF(A293="","",IFERROR(C293-D293,0))</f>
        <v/>
      </c>
      <c r="F293" s="28" t="n"/>
      <c r="G293" s="28" t="n"/>
      <c r="H293" s="28" t="n"/>
      <c r="I293" s="28" t="n"/>
      <c r="J293" s="28" t="n"/>
      <c r="K293" s="28" t="n"/>
      <c r="L293" s="28" t="n"/>
      <c r="M293" s="47" t="n"/>
      <c r="N293" s="47" t="n"/>
      <c r="O293" s="47" t="n"/>
      <c r="P293" s="48">
        <f>IF(A293="","",IFERROR(SUM(M293:O293),0))</f>
        <v/>
      </c>
      <c r="Q293" s="49">
        <f>IF(A293="","",IFERROR(F293/E293,0))</f>
        <v/>
      </c>
      <c r="R293" s="48">
        <f>IF(A293="","",IFERROR(M293/F293,0))</f>
        <v/>
      </c>
      <c r="S293" s="48">
        <f>IF(A293="","",IFERROR(M293/E293,0))</f>
        <v/>
      </c>
      <c r="T293" s="28" t="n"/>
      <c r="U293" s="50" t="n"/>
      <c r="V293" s="50" t="n"/>
      <c r="W293" s="50" t="n"/>
      <c r="X293" s="50" t="n"/>
      <c r="Y293" s="50" t="n"/>
      <c r="Z293" s="51">
        <f>IF(A293="","",IFERROR(SUM(U293:Y293),0))</f>
        <v/>
      </c>
      <c r="AA293" s="47" t="n"/>
      <c r="AB293" s="49">
        <f>IF(A293="","",IFERROR(AA293/P293,0))</f>
        <v/>
      </c>
      <c r="AC293" s="28" t="n"/>
      <c r="AD293" s="47" t="n"/>
      <c r="AE293" s="50" t="n"/>
      <c r="AF293" s="51">
        <f>IF(A293="","",IFERROR(T293/U293,0))</f>
        <v/>
      </c>
      <c r="AG293" s="28" t="n"/>
      <c r="AH293" s="28" t="n"/>
      <c r="AI293" s="27">
        <f>IF(A293="","",IFERROR(IF(C293&lt;&gt;'Dashboard'!$K$3,"Check room count",IF(D293&gt;C293,"Out-of-order rooms exceed inventory",IF(F293&gt;E293,"Occupied rooms exceed sellable rooms",IF(G293&gt;F293,"Complimentary rooms exceed occupied rooms",IF(J293&gt;F293,"Stayovers exceed occupied rooms",IF(OR(M293&lt;0,N293&lt;0,O293&lt;0,AA293&lt;0),"Negative amount entered",IF(OR(Q293&gt;1,Q293&lt;0),"Check occupancy","OK"))))))),"Check Data"))</f>
        <v/>
      </c>
      <c r="AJ293" s="28" t="n"/>
    </row>
    <row r="294">
      <c r="A294" s="46" t="n"/>
      <c r="B294" s="27">
        <f>IF(A294="","",IFERROR(IF(MOD(A294,7)=0,"Sunday",IF(MOD(A294,7)=1,"Monday",IF(MOD(A294,7)=2,"Tuesday",IF(MOD(A294,7)=3,"Wednesday",IF(MOD(A294,7)=4,"Thursday",IF(MOD(A294,7)=5,"Friday","Saturday")))))),""))</f>
        <v/>
      </c>
      <c r="C294" s="28" t="n"/>
      <c r="D294" s="28" t="n"/>
      <c r="E294" s="27">
        <f>IF(A294="","",IFERROR(C294-D294,0))</f>
        <v/>
      </c>
      <c r="F294" s="28" t="n"/>
      <c r="G294" s="28" t="n"/>
      <c r="H294" s="28" t="n"/>
      <c r="I294" s="28" t="n"/>
      <c r="J294" s="28" t="n"/>
      <c r="K294" s="28" t="n"/>
      <c r="L294" s="28" t="n"/>
      <c r="M294" s="47" t="n"/>
      <c r="N294" s="47" t="n"/>
      <c r="O294" s="47" t="n"/>
      <c r="P294" s="48">
        <f>IF(A294="","",IFERROR(SUM(M294:O294),0))</f>
        <v/>
      </c>
      <c r="Q294" s="49">
        <f>IF(A294="","",IFERROR(F294/E294,0))</f>
        <v/>
      </c>
      <c r="R294" s="48">
        <f>IF(A294="","",IFERROR(M294/F294,0))</f>
        <v/>
      </c>
      <c r="S294" s="48">
        <f>IF(A294="","",IFERROR(M294/E294,0))</f>
        <v/>
      </c>
      <c r="T294" s="28" t="n"/>
      <c r="U294" s="50" t="n"/>
      <c r="V294" s="50" t="n"/>
      <c r="W294" s="50" t="n"/>
      <c r="X294" s="50" t="n"/>
      <c r="Y294" s="50" t="n"/>
      <c r="Z294" s="51">
        <f>IF(A294="","",IFERROR(SUM(U294:Y294),0))</f>
        <v/>
      </c>
      <c r="AA294" s="47" t="n"/>
      <c r="AB294" s="49">
        <f>IF(A294="","",IFERROR(AA294/P294,0))</f>
        <v/>
      </c>
      <c r="AC294" s="28" t="n"/>
      <c r="AD294" s="47" t="n"/>
      <c r="AE294" s="50" t="n"/>
      <c r="AF294" s="51">
        <f>IF(A294="","",IFERROR(T294/U294,0))</f>
        <v/>
      </c>
      <c r="AG294" s="28" t="n"/>
      <c r="AH294" s="28" t="n"/>
      <c r="AI294" s="27">
        <f>IF(A294="","",IFERROR(IF(C294&lt;&gt;'Dashboard'!$K$3,"Check room count",IF(D294&gt;C294,"Out-of-order rooms exceed inventory",IF(F294&gt;E294,"Occupied rooms exceed sellable rooms",IF(G294&gt;F294,"Complimentary rooms exceed occupied rooms",IF(J294&gt;F294,"Stayovers exceed occupied rooms",IF(OR(M294&lt;0,N294&lt;0,O294&lt;0,AA294&lt;0),"Negative amount entered",IF(OR(Q294&gt;1,Q294&lt;0),"Check occupancy","OK"))))))),"Check Data"))</f>
        <v/>
      </c>
      <c r="AJ294" s="28" t="n"/>
    </row>
    <row r="295">
      <c r="A295" s="46" t="n"/>
      <c r="B295" s="27">
        <f>IF(A295="","",IFERROR(IF(MOD(A295,7)=0,"Sunday",IF(MOD(A295,7)=1,"Monday",IF(MOD(A295,7)=2,"Tuesday",IF(MOD(A295,7)=3,"Wednesday",IF(MOD(A295,7)=4,"Thursday",IF(MOD(A295,7)=5,"Friday","Saturday")))))),""))</f>
        <v/>
      </c>
      <c r="C295" s="28" t="n"/>
      <c r="D295" s="28" t="n"/>
      <c r="E295" s="27">
        <f>IF(A295="","",IFERROR(C295-D295,0))</f>
        <v/>
      </c>
      <c r="F295" s="28" t="n"/>
      <c r="G295" s="28" t="n"/>
      <c r="H295" s="28" t="n"/>
      <c r="I295" s="28" t="n"/>
      <c r="J295" s="28" t="n"/>
      <c r="K295" s="28" t="n"/>
      <c r="L295" s="28" t="n"/>
      <c r="M295" s="47" t="n"/>
      <c r="N295" s="47" t="n"/>
      <c r="O295" s="47" t="n"/>
      <c r="P295" s="48">
        <f>IF(A295="","",IFERROR(SUM(M295:O295),0))</f>
        <v/>
      </c>
      <c r="Q295" s="49">
        <f>IF(A295="","",IFERROR(F295/E295,0))</f>
        <v/>
      </c>
      <c r="R295" s="48">
        <f>IF(A295="","",IFERROR(M295/F295,0))</f>
        <v/>
      </c>
      <c r="S295" s="48">
        <f>IF(A295="","",IFERROR(M295/E295,0))</f>
        <v/>
      </c>
      <c r="T295" s="28" t="n"/>
      <c r="U295" s="50" t="n"/>
      <c r="V295" s="50" t="n"/>
      <c r="W295" s="50" t="n"/>
      <c r="X295" s="50" t="n"/>
      <c r="Y295" s="50" t="n"/>
      <c r="Z295" s="51">
        <f>IF(A295="","",IFERROR(SUM(U295:Y295),0))</f>
        <v/>
      </c>
      <c r="AA295" s="47" t="n"/>
      <c r="AB295" s="49">
        <f>IF(A295="","",IFERROR(AA295/P295,0))</f>
        <v/>
      </c>
      <c r="AC295" s="28" t="n"/>
      <c r="AD295" s="47" t="n"/>
      <c r="AE295" s="50" t="n"/>
      <c r="AF295" s="51">
        <f>IF(A295="","",IFERROR(T295/U295,0))</f>
        <v/>
      </c>
      <c r="AG295" s="28" t="n"/>
      <c r="AH295" s="28" t="n"/>
      <c r="AI295" s="27">
        <f>IF(A295="","",IFERROR(IF(C295&lt;&gt;'Dashboard'!$K$3,"Check room count",IF(D295&gt;C295,"Out-of-order rooms exceed inventory",IF(F295&gt;E295,"Occupied rooms exceed sellable rooms",IF(G295&gt;F295,"Complimentary rooms exceed occupied rooms",IF(J295&gt;F295,"Stayovers exceed occupied rooms",IF(OR(M295&lt;0,N295&lt;0,O295&lt;0,AA295&lt;0),"Negative amount entered",IF(OR(Q295&gt;1,Q295&lt;0),"Check occupancy","OK"))))))),"Check Data"))</f>
        <v/>
      </c>
      <c r="AJ295" s="28" t="n"/>
    </row>
    <row r="296">
      <c r="A296" s="46" t="n"/>
      <c r="B296" s="27">
        <f>IF(A296="","",IFERROR(IF(MOD(A296,7)=0,"Sunday",IF(MOD(A296,7)=1,"Monday",IF(MOD(A296,7)=2,"Tuesday",IF(MOD(A296,7)=3,"Wednesday",IF(MOD(A296,7)=4,"Thursday",IF(MOD(A296,7)=5,"Friday","Saturday")))))),""))</f>
        <v/>
      </c>
      <c r="C296" s="28" t="n"/>
      <c r="D296" s="28" t="n"/>
      <c r="E296" s="27">
        <f>IF(A296="","",IFERROR(C296-D296,0))</f>
        <v/>
      </c>
      <c r="F296" s="28" t="n"/>
      <c r="G296" s="28" t="n"/>
      <c r="H296" s="28" t="n"/>
      <c r="I296" s="28" t="n"/>
      <c r="J296" s="28" t="n"/>
      <c r="K296" s="28" t="n"/>
      <c r="L296" s="28" t="n"/>
      <c r="M296" s="47" t="n"/>
      <c r="N296" s="47" t="n"/>
      <c r="O296" s="47" t="n"/>
      <c r="P296" s="48">
        <f>IF(A296="","",IFERROR(SUM(M296:O296),0))</f>
        <v/>
      </c>
      <c r="Q296" s="49">
        <f>IF(A296="","",IFERROR(F296/E296,0))</f>
        <v/>
      </c>
      <c r="R296" s="48">
        <f>IF(A296="","",IFERROR(M296/F296,0))</f>
        <v/>
      </c>
      <c r="S296" s="48">
        <f>IF(A296="","",IFERROR(M296/E296,0))</f>
        <v/>
      </c>
      <c r="T296" s="28" t="n"/>
      <c r="U296" s="50" t="n"/>
      <c r="V296" s="50" t="n"/>
      <c r="W296" s="50" t="n"/>
      <c r="X296" s="50" t="n"/>
      <c r="Y296" s="50" t="n"/>
      <c r="Z296" s="51">
        <f>IF(A296="","",IFERROR(SUM(U296:Y296),0))</f>
        <v/>
      </c>
      <c r="AA296" s="47" t="n"/>
      <c r="AB296" s="49">
        <f>IF(A296="","",IFERROR(AA296/P296,0))</f>
        <v/>
      </c>
      <c r="AC296" s="28" t="n"/>
      <c r="AD296" s="47" t="n"/>
      <c r="AE296" s="50" t="n"/>
      <c r="AF296" s="51">
        <f>IF(A296="","",IFERROR(T296/U296,0))</f>
        <v/>
      </c>
      <c r="AG296" s="28" t="n"/>
      <c r="AH296" s="28" t="n"/>
      <c r="AI296" s="27">
        <f>IF(A296="","",IFERROR(IF(C296&lt;&gt;'Dashboard'!$K$3,"Check room count",IF(D296&gt;C296,"Out-of-order rooms exceed inventory",IF(F296&gt;E296,"Occupied rooms exceed sellable rooms",IF(G296&gt;F296,"Complimentary rooms exceed occupied rooms",IF(J296&gt;F296,"Stayovers exceed occupied rooms",IF(OR(M296&lt;0,N296&lt;0,O296&lt;0,AA296&lt;0),"Negative amount entered",IF(OR(Q296&gt;1,Q296&lt;0),"Check occupancy","OK"))))))),"Check Data"))</f>
        <v/>
      </c>
      <c r="AJ296" s="28" t="n"/>
    </row>
    <row r="297">
      <c r="A297" s="46" t="n"/>
      <c r="B297" s="27">
        <f>IF(A297="","",IFERROR(IF(MOD(A297,7)=0,"Sunday",IF(MOD(A297,7)=1,"Monday",IF(MOD(A297,7)=2,"Tuesday",IF(MOD(A297,7)=3,"Wednesday",IF(MOD(A297,7)=4,"Thursday",IF(MOD(A297,7)=5,"Friday","Saturday")))))),""))</f>
        <v/>
      </c>
      <c r="C297" s="28" t="n"/>
      <c r="D297" s="28" t="n"/>
      <c r="E297" s="27">
        <f>IF(A297="","",IFERROR(C297-D297,0))</f>
        <v/>
      </c>
      <c r="F297" s="28" t="n"/>
      <c r="G297" s="28" t="n"/>
      <c r="H297" s="28" t="n"/>
      <c r="I297" s="28" t="n"/>
      <c r="J297" s="28" t="n"/>
      <c r="K297" s="28" t="n"/>
      <c r="L297" s="28" t="n"/>
      <c r="M297" s="47" t="n"/>
      <c r="N297" s="47" t="n"/>
      <c r="O297" s="47" t="n"/>
      <c r="P297" s="48">
        <f>IF(A297="","",IFERROR(SUM(M297:O297),0))</f>
        <v/>
      </c>
      <c r="Q297" s="49">
        <f>IF(A297="","",IFERROR(F297/E297,0))</f>
        <v/>
      </c>
      <c r="R297" s="48">
        <f>IF(A297="","",IFERROR(M297/F297,0))</f>
        <v/>
      </c>
      <c r="S297" s="48">
        <f>IF(A297="","",IFERROR(M297/E297,0))</f>
        <v/>
      </c>
      <c r="T297" s="28" t="n"/>
      <c r="U297" s="50" t="n"/>
      <c r="V297" s="50" t="n"/>
      <c r="W297" s="50" t="n"/>
      <c r="X297" s="50" t="n"/>
      <c r="Y297" s="50" t="n"/>
      <c r="Z297" s="51">
        <f>IF(A297="","",IFERROR(SUM(U297:Y297),0))</f>
        <v/>
      </c>
      <c r="AA297" s="47" t="n"/>
      <c r="AB297" s="49">
        <f>IF(A297="","",IFERROR(AA297/P297,0))</f>
        <v/>
      </c>
      <c r="AC297" s="28" t="n"/>
      <c r="AD297" s="47" t="n"/>
      <c r="AE297" s="50" t="n"/>
      <c r="AF297" s="51">
        <f>IF(A297="","",IFERROR(T297/U297,0))</f>
        <v/>
      </c>
      <c r="AG297" s="28" t="n"/>
      <c r="AH297" s="28" t="n"/>
      <c r="AI297" s="27">
        <f>IF(A297="","",IFERROR(IF(C297&lt;&gt;'Dashboard'!$K$3,"Check room count",IF(D297&gt;C297,"Out-of-order rooms exceed inventory",IF(F297&gt;E297,"Occupied rooms exceed sellable rooms",IF(G297&gt;F297,"Complimentary rooms exceed occupied rooms",IF(J297&gt;F297,"Stayovers exceed occupied rooms",IF(OR(M297&lt;0,N297&lt;0,O297&lt;0,AA297&lt;0),"Negative amount entered",IF(OR(Q297&gt;1,Q297&lt;0),"Check occupancy","OK"))))))),"Check Data"))</f>
        <v/>
      </c>
      <c r="AJ297" s="28" t="n"/>
    </row>
    <row r="298">
      <c r="A298" s="46" t="n"/>
      <c r="B298" s="27">
        <f>IF(A298="","",IFERROR(IF(MOD(A298,7)=0,"Sunday",IF(MOD(A298,7)=1,"Monday",IF(MOD(A298,7)=2,"Tuesday",IF(MOD(A298,7)=3,"Wednesday",IF(MOD(A298,7)=4,"Thursday",IF(MOD(A298,7)=5,"Friday","Saturday")))))),""))</f>
        <v/>
      </c>
      <c r="C298" s="28" t="n"/>
      <c r="D298" s="28" t="n"/>
      <c r="E298" s="27">
        <f>IF(A298="","",IFERROR(C298-D298,0))</f>
        <v/>
      </c>
      <c r="F298" s="28" t="n"/>
      <c r="G298" s="28" t="n"/>
      <c r="H298" s="28" t="n"/>
      <c r="I298" s="28" t="n"/>
      <c r="J298" s="28" t="n"/>
      <c r="K298" s="28" t="n"/>
      <c r="L298" s="28" t="n"/>
      <c r="M298" s="47" t="n"/>
      <c r="N298" s="47" t="n"/>
      <c r="O298" s="47" t="n"/>
      <c r="P298" s="48">
        <f>IF(A298="","",IFERROR(SUM(M298:O298),0))</f>
        <v/>
      </c>
      <c r="Q298" s="49">
        <f>IF(A298="","",IFERROR(F298/E298,0))</f>
        <v/>
      </c>
      <c r="R298" s="48">
        <f>IF(A298="","",IFERROR(M298/F298,0))</f>
        <v/>
      </c>
      <c r="S298" s="48">
        <f>IF(A298="","",IFERROR(M298/E298,0))</f>
        <v/>
      </c>
      <c r="T298" s="28" t="n"/>
      <c r="U298" s="50" t="n"/>
      <c r="V298" s="50" t="n"/>
      <c r="W298" s="50" t="n"/>
      <c r="X298" s="50" t="n"/>
      <c r="Y298" s="50" t="n"/>
      <c r="Z298" s="51">
        <f>IF(A298="","",IFERROR(SUM(U298:Y298),0))</f>
        <v/>
      </c>
      <c r="AA298" s="47" t="n"/>
      <c r="AB298" s="49">
        <f>IF(A298="","",IFERROR(AA298/P298,0))</f>
        <v/>
      </c>
      <c r="AC298" s="28" t="n"/>
      <c r="AD298" s="47" t="n"/>
      <c r="AE298" s="50" t="n"/>
      <c r="AF298" s="51">
        <f>IF(A298="","",IFERROR(T298/U298,0))</f>
        <v/>
      </c>
      <c r="AG298" s="28" t="n"/>
      <c r="AH298" s="28" t="n"/>
      <c r="AI298" s="27">
        <f>IF(A298="","",IFERROR(IF(C298&lt;&gt;'Dashboard'!$K$3,"Check room count",IF(D298&gt;C298,"Out-of-order rooms exceed inventory",IF(F298&gt;E298,"Occupied rooms exceed sellable rooms",IF(G298&gt;F298,"Complimentary rooms exceed occupied rooms",IF(J298&gt;F298,"Stayovers exceed occupied rooms",IF(OR(M298&lt;0,N298&lt;0,O298&lt;0,AA298&lt;0),"Negative amount entered",IF(OR(Q298&gt;1,Q298&lt;0),"Check occupancy","OK"))))))),"Check Data"))</f>
        <v/>
      </c>
      <c r="AJ298" s="28" t="n"/>
    </row>
    <row r="299">
      <c r="A299" s="46" t="n"/>
      <c r="B299" s="27">
        <f>IF(A299="","",IFERROR(IF(MOD(A299,7)=0,"Sunday",IF(MOD(A299,7)=1,"Monday",IF(MOD(A299,7)=2,"Tuesday",IF(MOD(A299,7)=3,"Wednesday",IF(MOD(A299,7)=4,"Thursday",IF(MOD(A299,7)=5,"Friday","Saturday")))))),""))</f>
        <v/>
      </c>
      <c r="C299" s="28" t="n"/>
      <c r="D299" s="28" t="n"/>
      <c r="E299" s="27">
        <f>IF(A299="","",IFERROR(C299-D299,0))</f>
        <v/>
      </c>
      <c r="F299" s="28" t="n"/>
      <c r="G299" s="28" t="n"/>
      <c r="H299" s="28" t="n"/>
      <c r="I299" s="28" t="n"/>
      <c r="J299" s="28" t="n"/>
      <c r="K299" s="28" t="n"/>
      <c r="L299" s="28" t="n"/>
      <c r="M299" s="47" t="n"/>
      <c r="N299" s="47" t="n"/>
      <c r="O299" s="47" t="n"/>
      <c r="P299" s="48">
        <f>IF(A299="","",IFERROR(SUM(M299:O299),0))</f>
        <v/>
      </c>
      <c r="Q299" s="49">
        <f>IF(A299="","",IFERROR(F299/E299,0))</f>
        <v/>
      </c>
      <c r="R299" s="48">
        <f>IF(A299="","",IFERROR(M299/F299,0))</f>
        <v/>
      </c>
      <c r="S299" s="48">
        <f>IF(A299="","",IFERROR(M299/E299,0))</f>
        <v/>
      </c>
      <c r="T299" s="28" t="n"/>
      <c r="U299" s="50" t="n"/>
      <c r="V299" s="50" t="n"/>
      <c r="W299" s="50" t="n"/>
      <c r="X299" s="50" t="n"/>
      <c r="Y299" s="50" t="n"/>
      <c r="Z299" s="51">
        <f>IF(A299="","",IFERROR(SUM(U299:Y299),0))</f>
        <v/>
      </c>
      <c r="AA299" s="47" t="n"/>
      <c r="AB299" s="49">
        <f>IF(A299="","",IFERROR(AA299/P299,0))</f>
        <v/>
      </c>
      <c r="AC299" s="28" t="n"/>
      <c r="AD299" s="47" t="n"/>
      <c r="AE299" s="50" t="n"/>
      <c r="AF299" s="51">
        <f>IF(A299="","",IFERROR(T299/U299,0))</f>
        <v/>
      </c>
      <c r="AG299" s="28" t="n"/>
      <c r="AH299" s="28" t="n"/>
      <c r="AI299" s="27">
        <f>IF(A299="","",IFERROR(IF(C299&lt;&gt;'Dashboard'!$K$3,"Check room count",IF(D299&gt;C299,"Out-of-order rooms exceed inventory",IF(F299&gt;E299,"Occupied rooms exceed sellable rooms",IF(G299&gt;F299,"Complimentary rooms exceed occupied rooms",IF(J299&gt;F299,"Stayovers exceed occupied rooms",IF(OR(M299&lt;0,N299&lt;0,O299&lt;0,AA299&lt;0),"Negative amount entered",IF(OR(Q299&gt;1,Q299&lt;0),"Check occupancy","OK"))))))),"Check Data"))</f>
        <v/>
      </c>
      <c r="AJ299" s="28" t="n"/>
    </row>
    <row r="300">
      <c r="A300" s="46" t="n"/>
      <c r="B300" s="27">
        <f>IF(A300="","",IFERROR(IF(MOD(A300,7)=0,"Sunday",IF(MOD(A300,7)=1,"Monday",IF(MOD(A300,7)=2,"Tuesday",IF(MOD(A300,7)=3,"Wednesday",IF(MOD(A300,7)=4,"Thursday",IF(MOD(A300,7)=5,"Friday","Saturday")))))),""))</f>
        <v/>
      </c>
      <c r="C300" s="28" t="n"/>
      <c r="D300" s="28" t="n"/>
      <c r="E300" s="27">
        <f>IF(A300="","",IFERROR(C300-D300,0))</f>
        <v/>
      </c>
      <c r="F300" s="28" t="n"/>
      <c r="G300" s="28" t="n"/>
      <c r="H300" s="28" t="n"/>
      <c r="I300" s="28" t="n"/>
      <c r="J300" s="28" t="n"/>
      <c r="K300" s="28" t="n"/>
      <c r="L300" s="28" t="n"/>
      <c r="M300" s="47" t="n"/>
      <c r="N300" s="47" t="n"/>
      <c r="O300" s="47" t="n"/>
      <c r="P300" s="48">
        <f>IF(A300="","",IFERROR(SUM(M300:O300),0))</f>
        <v/>
      </c>
      <c r="Q300" s="49">
        <f>IF(A300="","",IFERROR(F300/E300,0))</f>
        <v/>
      </c>
      <c r="R300" s="48">
        <f>IF(A300="","",IFERROR(M300/F300,0))</f>
        <v/>
      </c>
      <c r="S300" s="48">
        <f>IF(A300="","",IFERROR(M300/E300,0))</f>
        <v/>
      </c>
      <c r="T300" s="28" t="n"/>
      <c r="U300" s="50" t="n"/>
      <c r="V300" s="50" t="n"/>
      <c r="W300" s="50" t="n"/>
      <c r="X300" s="50" t="n"/>
      <c r="Y300" s="50" t="n"/>
      <c r="Z300" s="51">
        <f>IF(A300="","",IFERROR(SUM(U300:Y300),0))</f>
        <v/>
      </c>
      <c r="AA300" s="47" t="n"/>
      <c r="AB300" s="49">
        <f>IF(A300="","",IFERROR(AA300/P300,0))</f>
        <v/>
      </c>
      <c r="AC300" s="28" t="n"/>
      <c r="AD300" s="47" t="n"/>
      <c r="AE300" s="50" t="n"/>
      <c r="AF300" s="51">
        <f>IF(A300="","",IFERROR(T300/U300,0))</f>
        <v/>
      </c>
      <c r="AG300" s="28" t="n"/>
      <c r="AH300" s="28" t="n"/>
      <c r="AI300" s="27">
        <f>IF(A300="","",IFERROR(IF(C300&lt;&gt;'Dashboard'!$K$3,"Check room count",IF(D300&gt;C300,"Out-of-order rooms exceed inventory",IF(F300&gt;E300,"Occupied rooms exceed sellable rooms",IF(G300&gt;F300,"Complimentary rooms exceed occupied rooms",IF(J300&gt;F300,"Stayovers exceed occupied rooms",IF(OR(M300&lt;0,N300&lt;0,O300&lt;0,AA300&lt;0),"Negative amount entered",IF(OR(Q300&gt;1,Q300&lt;0),"Check occupancy","OK"))))))),"Check Data"))</f>
        <v/>
      </c>
      <c r="AJ300" s="28" t="n"/>
    </row>
    <row r="301">
      <c r="A301" s="46" t="n"/>
      <c r="B301" s="27">
        <f>IF(A301="","",IFERROR(IF(MOD(A301,7)=0,"Sunday",IF(MOD(A301,7)=1,"Monday",IF(MOD(A301,7)=2,"Tuesday",IF(MOD(A301,7)=3,"Wednesday",IF(MOD(A301,7)=4,"Thursday",IF(MOD(A301,7)=5,"Friday","Saturday")))))),""))</f>
        <v/>
      </c>
      <c r="C301" s="28" t="n"/>
      <c r="D301" s="28" t="n"/>
      <c r="E301" s="27">
        <f>IF(A301="","",IFERROR(C301-D301,0))</f>
        <v/>
      </c>
      <c r="F301" s="28" t="n"/>
      <c r="G301" s="28" t="n"/>
      <c r="H301" s="28" t="n"/>
      <c r="I301" s="28" t="n"/>
      <c r="J301" s="28" t="n"/>
      <c r="K301" s="28" t="n"/>
      <c r="L301" s="28" t="n"/>
      <c r="M301" s="47" t="n"/>
      <c r="N301" s="47" t="n"/>
      <c r="O301" s="47" t="n"/>
      <c r="P301" s="48">
        <f>IF(A301="","",IFERROR(SUM(M301:O301),0))</f>
        <v/>
      </c>
      <c r="Q301" s="49">
        <f>IF(A301="","",IFERROR(F301/E301,0))</f>
        <v/>
      </c>
      <c r="R301" s="48">
        <f>IF(A301="","",IFERROR(M301/F301,0))</f>
        <v/>
      </c>
      <c r="S301" s="48">
        <f>IF(A301="","",IFERROR(M301/E301,0))</f>
        <v/>
      </c>
      <c r="T301" s="28" t="n"/>
      <c r="U301" s="50" t="n"/>
      <c r="V301" s="50" t="n"/>
      <c r="W301" s="50" t="n"/>
      <c r="X301" s="50" t="n"/>
      <c r="Y301" s="50" t="n"/>
      <c r="Z301" s="51">
        <f>IF(A301="","",IFERROR(SUM(U301:Y301),0))</f>
        <v/>
      </c>
      <c r="AA301" s="47" t="n"/>
      <c r="AB301" s="49">
        <f>IF(A301="","",IFERROR(AA301/P301,0))</f>
        <v/>
      </c>
      <c r="AC301" s="28" t="n"/>
      <c r="AD301" s="47" t="n"/>
      <c r="AE301" s="50" t="n"/>
      <c r="AF301" s="51">
        <f>IF(A301="","",IFERROR(T301/U301,0))</f>
        <v/>
      </c>
      <c r="AG301" s="28" t="n"/>
      <c r="AH301" s="28" t="n"/>
      <c r="AI301" s="27">
        <f>IF(A301="","",IFERROR(IF(C301&lt;&gt;'Dashboard'!$K$3,"Check room count",IF(D301&gt;C301,"Out-of-order rooms exceed inventory",IF(F301&gt;E301,"Occupied rooms exceed sellable rooms",IF(G301&gt;F301,"Complimentary rooms exceed occupied rooms",IF(J301&gt;F301,"Stayovers exceed occupied rooms",IF(OR(M301&lt;0,N301&lt;0,O301&lt;0,AA301&lt;0),"Negative amount entered",IF(OR(Q301&gt;1,Q301&lt;0),"Check occupancy","OK"))))))),"Check Data"))</f>
        <v/>
      </c>
      <c r="AJ301" s="28" t="n"/>
    </row>
    <row r="302">
      <c r="A302" s="46" t="n"/>
      <c r="B302" s="27">
        <f>IF(A302="","",IFERROR(IF(MOD(A302,7)=0,"Sunday",IF(MOD(A302,7)=1,"Monday",IF(MOD(A302,7)=2,"Tuesday",IF(MOD(A302,7)=3,"Wednesday",IF(MOD(A302,7)=4,"Thursday",IF(MOD(A302,7)=5,"Friday","Saturday")))))),""))</f>
        <v/>
      </c>
      <c r="C302" s="28" t="n"/>
      <c r="D302" s="28" t="n"/>
      <c r="E302" s="27">
        <f>IF(A302="","",IFERROR(C302-D302,0))</f>
        <v/>
      </c>
      <c r="F302" s="28" t="n"/>
      <c r="G302" s="28" t="n"/>
      <c r="H302" s="28" t="n"/>
      <c r="I302" s="28" t="n"/>
      <c r="J302" s="28" t="n"/>
      <c r="K302" s="28" t="n"/>
      <c r="L302" s="28" t="n"/>
      <c r="M302" s="47" t="n"/>
      <c r="N302" s="47" t="n"/>
      <c r="O302" s="47" t="n"/>
      <c r="P302" s="48">
        <f>IF(A302="","",IFERROR(SUM(M302:O302),0))</f>
        <v/>
      </c>
      <c r="Q302" s="49">
        <f>IF(A302="","",IFERROR(F302/E302,0))</f>
        <v/>
      </c>
      <c r="R302" s="48">
        <f>IF(A302="","",IFERROR(M302/F302,0))</f>
        <v/>
      </c>
      <c r="S302" s="48">
        <f>IF(A302="","",IFERROR(M302/E302,0))</f>
        <v/>
      </c>
      <c r="T302" s="28" t="n"/>
      <c r="U302" s="50" t="n"/>
      <c r="V302" s="50" t="n"/>
      <c r="W302" s="50" t="n"/>
      <c r="X302" s="50" t="n"/>
      <c r="Y302" s="50" t="n"/>
      <c r="Z302" s="51">
        <f>IF(A302="","",IFERROR(SUM(U302:Y302),0))</f>
        <v/>
      </c>
      <c r="AA302" s="47" t="n"/>
      <c r="AB302" s="49">
        <f>IF(A302="","",IFERROR(AA302/P302,0))</f>
        <v/>
      </c>
      <c r="AC302" s="28" t="n"/>
      <c r="AD302" s="47" t="n"/>
      <c r="AE302" s="50" t="n"/>
      <c r="AF302" s="51">
        <f>IF(A302="","",IFERROR(T302/U302,0))</f>
        <v/>
      </c>
      <c r="AG302" s="28" t="n"/>
      <c r="AH302" s="28" t="n"/>
      <c r="AI302" s="27">
        <f>IF(A302="","",IFERROR(IF(C302&lt;&gt;'Dashboard'!$K$3,"Check room count",IF(D302&gt;C302,"Out-of-order rooms exceed inventory",IF(F302&gt;E302,"Occupied rooms exceed sellable rooms",IF(G302&gt;F302,"Complimentary rooms exceed occupied rooms",IF(J302&gt;F302,"Stayovers exceed occupied rooms",IF(OR(M302&lt;0,N302&lt;0,O302&lt;0,AA302&lt;0),"Negative amount entered",IF(OR(Q302&gt;1,Q302&lt;0),"Check occupancy","OK"))))))),"Check Data"))</f>
        <v/>
      </c>
      <c r="AJ302" s="28" t="n"/>
    </row>
    <row r="303">
      <c r="A303" s="46" t="n"/>
      <c r="B303" s="27">
        <f>IF(A303="","",IFERROR(IF(MOD(A303,7)=0,"Sunday",IF(MOD(A303,7)=1,"Monday",IF(MOD(A303,7)=2,"Tuesday",IF(MOD(A303,7)=3,"Wednesday",IF(MOD(A303,7)=4,"Thursday",IF(MOD(A303,7)=5,"Friday","Saturday")))))),""))</f>
        <v/>
      </c>
      <c r="C303" s="28" t="n"/>
      <c r="D303" s="28" t="n"/>
      <c r="E303" s="27">
        <f>IF(A303="","",IFERROR(C303-D303,0))</f>
        <v/>
      </c>
      <c r="F303" s="28" t="n"/>
      <c r="G303" s="28" t="n"/>
      <c r="H303" s="28" t="n"/>
      <c r="I303" s="28" t="n"/>
      <c r="J303" s="28" t="n"/>
      <c r="K303" s="28" t="n"/>
      <c r="L303" s="28" t="n"/>
      <c r="M303" s="47" t="n"/>
      <c r="N303" s="47" t="n"/>
      <c r="O303" s="47" t="n"/>
      <c r="P303" s="48">
        <f>IF(A303="","",IFERROR(SUM(M303:O303),0))</f>
        <v/>
      </c>
      <c r="Q303" s="49">
        <f>IF(A303="","",IFERROR(F303/E303,0))</f>
        <v/>
      </c>
      <c r="R303" s="48">
        <f>IF(A303="","",IFERROR(M303/F303,0))</f>
        <v/>
      </c>
      <c r="S303" s="48">
        <f>IF(A303="","",IFERROR(M303/E303,0))</f>
        <v/>
      </c>
      <c r="T303" s="28" t="n"/>
      <c r="U303" s="50" t="n"/>
      <c r="V303" s="50" t="n"/>
      <c r="W303" s="50" t="n"/>
      <c r="X303" s="50" t="n"/>
      <c r="Y303" s="50" t="n"/>
      <c r="Z303" s="51">
        <f>IF(A303="","",IFERROR(SUM(U303:Y303),0))</f>
        <v/>
      </c>
      <c r="AA303" s="47" t="n"/>
      <c r="AB303" s="49">
        <f>IF(A303="","",IFERROR(AA303/P303,0))</f>
        <v/>
      </c>
      <c r="AC303" s="28" t="n"/>
      <c r="AD303" s="47" t="n"/>
      <c r="AE303" s="50" t="n"/>
      <c r="AF303" s="51">
        <f>IF(A303="","",IFERROR(T303/U303,0))</f>
        <v/>
      </c>
      <c r="AG303" s="28" t="n"/>
      <c r="AH303" s="28" t="n"/>
      <c r="AI303" s="27">
        <f>IF(A303="","",IFERROR(IF(C303&lt;&gt;'Dashboard'!$K$3,"Check room count",IF(D303&gt;C303,"Out-of-order rooms exceed inventory",IF(F303&gt;E303,"Occupied rooms exceed sellable rooms",IF(G303&gt;F303,"Complimentary rooms exceed occupied rooms",IF(J303&gt;F303,"Stayovers exceed occupied rooms",IF(OR(M303&lt;0,N303&lt;0,O303&lt;0,AA303&lt;0),"Negative amount entered",IF(OR(Q303&gt;1,Q303&lt;0),"Check occupancy","OK"))))))),"Check Data"))</f>
        <v/>
      </c>
      <c r="AJ303" s="28" t="n"/>
    </row>
    <row r="304">
      <c r="A304" s="46" t="n"/>
      <c r="B304" s="27">
        <f>IF(A304="","",IFERROR(IF(MOD(A304,7)=0,"Sunday",IF(MOD(A304,7)=1,"Monday",IF(MOD(A304,7)=2,"Tuesday",IF(MOD(A304,7)=3,"Wednesday",IF(MOD(A304,7)=4,"Thursday",IF(MOD(A304,7)=5,"Friday","Saturday")))))),""))</f>
        <v/>
      </c>
      <c r="C304" s="28" t="n"/>
      <c r="D304" s="28" t="n"/>
      <c r="E304" s="27">
        <f>IF(A304="","",IFERROR(C304-D304,0))</f>
        <v/>
      </c>
      <c r="F304" s="28" t="n"/>
      <c r="G304" s="28" t="n"/>
      <c r="H304" s="28" t="n"/>
      <c r="I304" s="28" t="n"/>
      <c r="J304" s="28" t="n"/>
      <c r="K304" s="28" t="n"/>
      <c r="L304" s="28" t="n"/>
      <c r="M304" s="47" t="n"/>
      <c r="N304" s="47" t="n"/>
      <c r="O304" s="47" t="n"/>
      <c r="P304" s="48">
        <f>IF(A304="","",IFERROR(SUM(M304:O304),0))</f>
        <v/>
      </c>
      <c r="Q304" s="49">
        <f>IF(A304="","",IFERROR(F304/E304,0))</f>
        <v/>
      </c>
      <c r="R304" s="48">
        <f>IF(A304="","",IFERROR(M304/F304,0))</f>
        <v/>
      </c>
      <c r="S304" s="48">
        <f>IF(A304="","",IFERROR(M304/E304,0))</f>
        <v/>
      </c>
      <c r="T304" s="28" t="n"/>
      <c r="U304" s="50" t="n"/>
      <c r="V304" s="50" t="n"/>
      <c r="W304" s="50" t="n"/>
      <c r="X304" s="50" t="n"/>
      <c r="Y304" s="50" t="n"/>
      <c r="Z304" s="51">
        <f>IF(A304="","",IFERROR(SUM(U304:Y304),0))</f>
        <v/>
      </c>
      <c r="AA304" s="47" t="n"/>
      <c r="AB304" s="49">
        <f>IF(A304="","",IFERROR(AA304/P304,0))</f>
        <v/>
      </c>
      <c r="AC304" s="28" t="n"/>
      <c r="AD304" s="47" t="n"/>
      <c r="AE304" s="50" t="n"/>
      <c r="AF304" s="51">
        <f>IF(A304="","",IFERROR(T304/U304,0))</f>
        <v/>
      </c>
      <c r="AG304" s="28" t="n"/>
      <c r="AH304" s="28" t="n"/>
      <c r="AI304" s="27">
        <f>IF(A304="","",IFERROR(IF(C304&lt;&gt;'Dashboard'!$K$3,"Check room count",IF(D304&gt;C304,"Out-of-order rooms exceed inventory",IF(F304&gt;E304,"Occupied rooms exceed sellable rooms",IF(G304&gt;F304,"Complimentary rooms exceed occupied rooms",IF(J304&gt;F304,"Stayovers exceed occupied rooms",IF(OR(M304&lt;0,N304&lt;0,O304&lt;0,AA304&lt;0),"Negative amount entered",IF(OR(Q304&gt;1,Q304&lt;0),"Check occupancy","OK"))))))),"Check Data"))</f>
        <v/>
      </c>
      <c r="AJ304" s="28" t="n"/>
    </row>
    <row r="305">
      <c r="A305" s="46" t="n"/>
      <c r="B305" s="27">
        <f>IF(A305="","",IFERROR(IF(MOD(A305,7)=0,"Sunday",IF(MOD(A305,7)=1,"Monday",IF(MOD(A305,7)=2,"Tuesday",IF(MOD(A305,7)=3,"Wednesday",IF(MOD(A305,7)=4,"Thursday",IF(MOD(A305,7)=5,"Friday","Saturday")))))),""))</f>
        <v/>
      </c>
      <c r="C305" s="28" t="n"/>
      <c r="D305" s="28" t="n"/>
      <c r="E305" s="27">
        <f>IF(A305="","",IFERROR(C305-D305,0))</f>
        <v/>
      </c>
      <c r="F305" s="28" t="n"/>
      <c r="G305" s="28" t="n"/>
      <c r="H305" s="28" t="n"/>
      <c r="I305" s="28" t="n"/>
      <c r="J305" s="28" t="n"/>
      <c r="K305" s="28" t="n"/>
      <c r="L305" s="28" t="n"/>
      <c r="M305" s="47" t="n"/>
      <c r="N305" s="47" t="n"/>
      <c r="O305" s="47" t="n"/>
      <c r="P305" s="48">
        <f>IF(A305="","",IFERROR(SUM(M305:O305),0))</f>
        <v/>
      </c>
      <c r="Q305" s="49">
        <f>IF(A305="","",IFERROR(F305/E305,0))</f>
        <v/>
      </c>
      <c r="R305" s="48">
        <f>IF(A305="","",IFERROR(M305/F305,0))</f>
        <v/>
      </c>
      <c r="S305" s="48">
        <f>IF(A305="","",IFERROR(M305/E305,0))</f>
        <v/>
      </c>
      <c r="T305" s="28" t="n"/>
      <c r="U305" s="50" t="n"/>
      <c r="V305" s="50" t="n"/>
      <c r="W305" s="50" t="n"/>
      <c r="X305" s="50" t="n"/>
      <c r="Y305" s="50" t="n"/>
      <c r="Z305" s="51">
        <f>IF(A305="","",IFERROR(SUM(U305:Y305),0))</f>
        <v/>
      </c>
      <c r="AA305" s="47" t="n"/>
      <c r="AB305" s="49">
        <f>IF(A305="","",IFERROR(AA305/P305,0))</f>
        <v/>
      </c>
      <c r="AC305" s="28" t="n"/>
      <c r="AD305" s="47" t="n"/>
      <c r="AE305" s="50" t="n"/>
      <c r="AF305" s="51">
        <f>IF(A305="","",IFERROR(T305/U305,0))</f>
        <v/>
      </c>
      <c r="AG305" s="28" t="n"/>
      <c r="AH305" s="28" t="n"/>
      <c r="AI305" s="27">
        <f>IF(A305="","",IFERROR(IF(C305&lt;&gt;'Dashboard'!$K$3,"Check room count",IF(D305&gt;C305,"Out-of-order rooms exceed inventory",IF(F305&gt;E305,"Occupied rooms exceed sellable rooms",IF(G305&gt;F305,"Complimentary rooms exceed occupied rooms",IF(J305&gt;F305,"Stayovers exceed occupied rooms",IF(OR(M305&lt;0,N305&lt;0,O305&lt;0,AA305&lt;0),"Negative amount entered",IF(OR(Q305&gt;1,Q305&lt;0),"Check occupancy","OK"))))))),"Check Data"))</f>
        <v/>
      </c>
      <c r="AJ305" s="28" t="n"/>
    </row>
    <row r="306">
      <c r="A306" s="46" t="n"/>
      <c r="B306" s="27">
        <f>IF(A306="","",IFERROR(IF(MOD(A306,7)=0,"Sunday",IF(MOD(A306,7)=1,"Monday",IF(MOD(A306,7)=2,"Tuesday",IF(MOD(A306,7)=3,"Wednesday",IF(MOD(A306,7)=4,"Thursday",IF(MOD(A306,7)=5,"Friday","Saturday")))))),""))</f>
        <v/>
      </c>
      <c r="C306" s="28" t="n"/>
      <c r="D306" s="28" t="n"/>
      <c r="E306" s="27">
        <f>IF(A306="","",IFERROR(C306-D306,0))</f>
        <v/>
      </c>
      <c r="F306" s="28" t="n"/>
      <c r="G306" s="28" t="n"/>
      <c r="H306" s="28" t="n"/>
      <c r="I306" s="28" t="n"/>
      <c r="J306" s="28" t="n"/>
      <c r="K306" s="28" t="n"/>
      <c r="L306" s="28" t="n"/>
      <c r="M306" s="47" t="n"/>
      <c r="N306" s="47" t="n"/>
      <c r="O306" s="47" t="n"/>
      <c r="P306" s="48">
        <f>IF(A306="","",IFERROR(SUM(M306:O306),0))</f>
        <v/>
      </c>
      <c r="Q306" s="49">
        <f>IF(A306="","",IFERROR(F306/E306,0))</f>
        <v/>
      </c>
      <c r="R306" s="48">
        <f>IF(A306="","",IFERROR(M306/F306,0))</f>
        <v/>
      </c>
      <c r="S306" s="48">
        <f>IF(A306="","",IFERROR(M306/E306,0))</f>
        <v/>
      </c>
      <c r="T306" s="28" t="n"/>
      <c r="U306" s="50" t="n"/>
      <c r="V306" s="50" t="n"/>
      <c r="W306" s="50" t="n"/>
      <c r="X306" s="50" t="n"/>
      <c r="Y306" s="50" t="n"/>
      <c r="Z306" s="51">
        <f>IF(A306="","",IFERROR(SUM(U306:Y306),0))</f>
        <v/>
      </c>
      <c r="AA306" s="47" t="n"/>
      <c r="AB306" s="49">
        <f>IF(A306="","",IFERROR(AA306/P306,0))</f>
        <v/>
      </c>
      <c r="AC306" s="28" t="n"/>
      <c r="AD306" s="47" t="n"/>
      <c r="AE306" s="50" t="n"/>
      <c r="AF306" s="51">
        <f>IF(A306="","",IFERROR(T306/U306,0))</f>
        <v/>
      </c>
      <c r="AG306" s="28" t="n"/>
      <c r="AH306" s="28" t="n"/>
      <c r="AI306" s="27">
        <f>IF(A306="","",IFERROR(IF(C306&lt;&gt;'Dashboard'!$K$3,"Check room count",IF(D306&gt;C306,"Out-of-order rooms exceed inventory",IF(F306&gt;E306,"Occupied rooms exceed sellable rooms",IF(G306&gt;F306,"Complimentary rooms exceed occupied rooms",IF(J306&gt;F306,"Stayovers exceed occupied rooms",IF(OR(M306&lt;0,N306&lt;0,O306&lt;0,AA306&lt;0),"Negative amount entered",IF(OR(Q306&gt;1,Q306&lt;0),"Check occupancy","OK"))))))),"Check Data"))</f>
        <v/>
      </c>
      <c r="AJ306" s="28" t="n"/>
    </row>
    <row r="307">
      <c r="A307" s="46" t="n"/>
      <c r="B307" s="27">
        <f>IF(A307="","",IFERROR(IF(MOD(A307,7)=0,"Sunday",IF(MOD(A307,7)=1,"Monday",IF(MOD(A307,7)=2,"Tuesday",IF(MOD(A307,7)=3,"Wednesday",IF(MOD(A307,7)=4,"Thursday",IF(MOD(A307,7)=5,"Friday","Saturday")))))),""))</f>
        <v/>
      </c>
      <c r="C307" s="28" t="n"/>
      <c r="D307" s="28" t="n"/>
      <c r="E307" s="27">
        <f>IF(A307="","",IFERROR(C307-D307,0))</f>
        <v/>
      </c>
      <c r="F307" s="28" t="n"/>
      <c r="G307" s="28" t="n"/>
      <c r="H307" s="28" t="n"/>
      <c r="I307" s="28" t="n"/>
      <c r="J307" s="28" t="n"/>
      <c r="K307" s="28" t="n"/>
      <c r="L307" s="28" t="n"/>
      <c r="M307" s="47" t="n"/>
      <c r="N307" s="47" t="n"/>
      <c r="O307" s="47" t="n"/>
      <c r="P307" s="48">
        <f>IF(A307="","",IFERROR(SUM(M307:O307),0))</f>
        <v/>
      </c>
      <c r="Q307" s="49">
        <f>IF(A307="","",IFERROR(F307/E307,0))</f>
        <v/>
      </c>
      <c r="R307" s="48">
        <f>IF(A307="","",IFERROR(M307/F307,0))</f>
        <v/>
      </c>
      <c r="S307" s="48">
        <f>IF(A307="","",IFERROR(M307/E307,0))</f>
        <v/>
      </c>
      <c r="T307" s="28" t="n"/>
      <c r="U307" s="50" t="n"/>
      <c r="V307" s="50" t="n"/>
      <c r="W307" s="50" t="n"/>
      <c r="X307" s="50" t="n"/>
      <c r="Y307" s="50" t="n"/>
      <c r="Z307" s="51">
        <f>IF(A307="","",IFERROR(SUM(U307:Y307),0))</f>
        <v/>
      </c>
      <c r="AA307" s="47" t="n"/>
      <c r="AB307" s="49">
        <f>IF(A307="","",IFERROR(AA307/P307,0))</f>
        <v/>
      </c>
      <c r="AC307" s="28" t="n"/>
      <c r="AD307" s="47" t="n"/>
      <c r="AE307" s="50" t="n"/>
      <c r="AF307" s="51">
        <f>IF(A307="","",IFERROR(T307/U307,0))</f>
        <v/>
      </c>
      <c r="AG307" s="28" t="n"/>
      <c r="AH307" s="28" t="n"/>
      <c r="AI307" s="27">
        <f>IF(A307="","",IFERROR(IF(C307&lt;&gt;'Dashboard'!$K$3,"Check room count",IF(D307&gt;C307,"Out-of-order rooms exceed inventory",IF(F307&gt;E307,"Occupied rooms exceed sellable rooms",IF(G307&gt;F307,"Complimentary rooms exceed occupied rooms",IF(J307&gt;F307,"Stayovers exceed occupied rooms",IF(OR(M307&lt;0,N307&lt;0,O307&lt;0,AA307&lt;0),"Negative amount entered",IF(OR(Q307&gt;1,Q307&lt;0),"Check occupancy","OK"))))))),"Check Data"))</f>
        <v/>
      </c>
      <c r="AJ307" s="28" t="n"/>
    </row>
    <row r="308">
      <c r="A308" s="46" t="n"/>
      <c r="B308" s="27">
        <f>IF(A308="","",IFERROR(IF(MOD(A308,7)=0,"Sunday",IF(MOD(A308,7)=1,"Monday",IF(MOD(A308,7)=2,"Tuesday",IF(MOD(A308,7)=3,"Wednesday",IF(MOD(A308,7)=4,"Thursday",IF(MOD(A308,7)=5,"Friday","Saturday")))))),""))</f>
        <v/>
      </c>
      <c r="C308" s="28" t="n"/>
      <c r="D308" s="28" t="n"/>
      <c r="E308" s="27">
        <f>IF(A308="","",IFERROR(C308-D308,0))</f>
        <v/>
      </c>
      <c r="F308" s="28" t="n"/>
      <c r="G308" s="28" t="n"/>
      <c r="H308" s="28" t="n"/>
      <c r="I308" s="28" t="n"/>
      <c r="J308" s="28" t="n"/>
      <c r="K308" s="28" t="n"/>
      <c r="L308" s="28" t="n"/>
      <c r="M308" s="47" t="n"/>
      <c r="N308" s="47" t="n"/>
      <c r="O308" s="47" t="n"/>
      <c r="P308" s="48">
        <f>IF(A308="","",IFERROR(SUM(M308:O308),0))</f>
        <v/>
      </c>
      <c r="Q308" s="49">
        <f>IF(A308="","",IFERROR(F308/E308,0))</f>
        <v/>
      </c>
      <c r="R308" s="48">
        <f>IF(A308="","",IFERROR(M308/F308,0))</f>
        <v/>
      </c>
      <c r="S308" s="48">
        <f>IF(A308="","",IFERROR(M308/E308,0))</f>
        <v/>
      </c>
      <c r="T308" s="28" t="n"/>
      <c r="U308" s="50" t="n"/>
      <c r="V308" s="50" t="n"/>
      <c r="W308" s="50" t="n"/>
      <c r="X308" s="50" t="n"/>
      <c r="Y308" s="50" t="n"/>
      <c r="Z308" s="51">
        <f>IF(A308="","",IFERROR(SUM(U308:Y308),0))</f>
        <v/>
      </c>
      <c r="AA308" s="47" t="n"/>
      <c r="AB308" s="49">
        <f>IF(A308="","",IFERROR(AA308/P308,0))</f>
        <v/>
      </c>
      <c r="AC308" s="28" t="n"/>
      <c r="AD308" s="47" t="n"/>
      <c r="AE308" s="50" t="n"/>
      <c r="AF308" s="51">
        <f>IF(A308="","",IFERROR(T308/U308,0))</f>
        <v/>
      </c>
      <c r="AG308" s="28" t="n"/>
      <c r="AH308" s="28" t="n"/>
      <c r="AI308" s="27">
        <f>IF(A308="","",IFERROR(IF(C308&lt;&gt;'Dashboard'!$K$3,"Check room count",IF(D308&gt;C308,"Out-of-order rooms exceed inventory",IF(F308&gt;E308,"Occupied rooms exceed sellable rooms",IF(G308&gt;F308,"Complimentary rooms exceed occupied rooms",IF(J308&gt;F308,"Stayovers exceed occupied rooms",IF(OR(M308&lt;0,N308&lt;0,O308&lt;0,AA308&lt;0),"Negative amount entered",IF(OR(Q308&gt;1,Q308&lt;0),"Check occupancy","OK"))))))),"Check Data"))</f>
        <v/>
      </c>
      <c r="AJ308" s="28" t="n"/>
    </row>
    <row r="309">
      <c r="A309" s="46" t="n"/>
      <c r="B309" s="27">
        <f>IF(A309="","",IFERROR(IF(MOD(A309,7)=0,"Sunday",IF(MOD(A309,7)=1,"Monday",IF(MOD(A309,7)=2,"Tuesday",IF(MOD(A309,7)=3,"Wednesday",IF(MOD(A309,7)=4,"Thursday",IF(MOD(A309,7)=5,"Friday","Saturday")))))),""))</f>
        <v/>
      </c>
      <c r="C309" s="28" t="n"/>
      <c r="D309" s="28" t="n"/>
      <c r="E309" s="27">
        <f>IF(A309="","",IFERROR(C309-D309,0))</f>
        <v/>
      </c>
      <c r="F309" s="28" t="n"/>
      <c r="G309" s="28" t="n"/>
      <c r="H309" s="28" t="n"/>
      <c r="I309" s="28" t="n"/>
      <c r="J309" s="28" t="n"/>
      <c r="K309" s="28" t="n"/>
      <c r="L309" s="28" t="n"/>
      <c r="M309" s="47" t="n"/>
      <c r="N309" s="47" t="n"/>
      <c r="O309" s="47" t="n"/>
      <c r="P309" s="48">
        <f>IF(A309="","",IFERROR(SUM(M309:O309),0))</f>
        <v/>
      </c>
      <c r="Q309" s="49">
        <f>IF(A309="","",IFERROR(F309/E309,0))</f>
        <v/>
      </c>
      <c r="R309" s="48">
        <f>IF(A309="","",IFERROR(M309/F309,0))</f>
        <v/>
      </c>
      <c r="S309" s="48">
        <f>IF(A309="","",IFERROR(M309/E309,0))</f>
        <v/>
      </c>
      <c r="T309" s="28" t="n"/>
      <c r="U309" s="50" t="n"/>
      <c r="V309" s="50" t="n"/>
      <c r="W309" s="50" t="n"/>
      <c r="X309" s="50" t="n"/>
      <c r="Y309" s="50" t="n"/>
      <c r="Z309" s="51">
        <f>IF(A309="","",IFERROR(SUM(U309:Y309),0))</f>
        <v/>
      </c>
      <c r="AA309" s="47" t="n"/>
      <c r="AB309" s="49">
        <f>IF(A309="","",IFERROR(AA309/P309,0))</f>
        <v/>
      </c>
      <c r="AC309" s="28" t="n"/>
      <c r="AD309" s="47" t="n"/>
      <c r="AE309" s="50" t="n"/>
      <c r="AF309" s="51">
        <f>IF(A309="","",IFERROR(T309/U309,0))</f>
        <v/>
      </c>
      <c r="AG309" s="28" t="n"/>
      <c r="AH309" s="28" t="n"/>
      <c r="AI309" s="27">
        <f>IF(A309="","",IFERROR(IF(C309&lt;&gt;'Dashboard'!$K$3,"Check room count",IF(D309&gt;C309,"Out-of-order rooms exceed inventory",IF(F309&gt;E309,"Occupied rooms exceed sellable rooms",IF(G309&gt;F309,"Complimentary rooms exceed occupied rooms",IF(J309&gt;F309,"Stayovers exceed occupied rooms",IF(OR(M309&lt;0,N309&lt;0,O309&lt;0,AA309&lt;0),"Negative amount entered",IF(OR(Q309&gt;1,Q309&lt;0),"Check occupancy","OK"))))))),"Check Data"))</f>
        <v/>
      </c>
      <c r="AJ309" s="28" t="n"/>
    </row>
    <row r="310">
      <c r="A310" s="46" t="n"/>
      <c r="B310" s="27">
        <f>IF(A310="","",IFERROR(IF(MOD(A310,7)=0,"Sunday",IF(MOD(A310,7)=1,"Monday",IF(MOD(A310,7)=2,"Tuesday",IF(MOD(A310,7)=3,"Wednesday",IF(MOD(A310,7)=4,"Thursday",IF(MOD(A310,7)=5,"Friday","Saturday")))))),""))</f>
        <v/>
      </c>
      <c r="C310" s="28" t="n"/>
      <c r="D310" s="28" t="n"/>
      <c r="E310" s="27">
        <f>IF(A310="","",IFERROR(C310-D310,0))</f>
        <v/>
      </c>
      <c r="F310" s="28" t="n"/>
      <c r="G310" s="28" t="n"/>
      <c r="H310" s="28" t="n"/>
      <c r="I310" s="28" t="n"/>
      <c r="J310" s="28" t="n"/>
      <c r="K310" s="28" t="n"/>
      <c r="L310" s="28" t="n"/>
      <c r="M310" s="47" t="n"/>
      <c r="N310" s="47" t="n"/>
      <c r="O310" s="47" t="n"/>
      <c r="P310" s="48">
        <f>IF(A310="","",IFERROR(SUM(M310:O310),0))</f>
        <v/>
      </c>
      <c r="Q310" s="49">
        <f>IF(A310="","",IFERROR(F310/E310,0))</f>
        <v/>
      </c>
      <c r="R310" s="48">
        <f>IF(A310="","",IFERROR(M310/F310,0))</f>
        <v/>
      </c>
      <c r="S310" s="48">
        <f>IF(A310="","",IFERROR(M310/E310,0))</f>
        <v/>
      </c>
      <c r="T310" s="28" t="n"/>
      <c r="U310" s="50" t="n"/>
      <c r="V310" s="50" t="n"/>
      <c r="W310" s="50" t="n"/>
      <c r="X310" s="50" t="n"/>
      <c r="Y310" s="50" t="n"/>
      <c r="Z310" s="51">
        <f>IF(A310="","",IFERROR(SUM(U310:Y310),0))</f>
        <v/>
      </c>
      <c r="AA310" s="47" t="n"/>
      <c r="AB310" s="49">
        <f>IF(A310="","",IFERROR(AA310/P310,0))</f>
        <v/>
      </c>
      <c r="AC310" s="28" t="n"/>
      <c r="AD310" s="47" t="n"/>
      <c r="AE310" s="50" t="n"/>
      <c r="AF310" s="51">
        <f>IF(A310="","",IFERROR(T310/U310,0))</f>
        <v/>
      </c>
      <c r="AG310" s="28" t="n"/>
      <c r="AH310" s="28" t="n"/>
      <c r="AI310" s="27">
        <f>IF(A310="","",IFERROR(IF(C310&lt;&gt;'Dashboard'!$K$3,"Check room count",IF(D310&gt;C310,"Out-of-order rooms exceed inventory",IF(F310&gt;E310,"Occupied rooms exceed sellable rooms",IF(G310&gt;F310,"Complimentary rooms exceed occupied rooms",IF(J310&gt;F310,"Stayovers exceed occupied rooms",IF(OR(M310&lt;0,N310&lt;0,O310&lt;0,AA310&lt;0),"Negative amount entered",IF(OR(Q310&gt;1,Q310&lt;0),"Check occupancy","OK"))))))),"Check Data"))</f>
        <v/>
      </c>
      <c r="AJ310" s="28" t="n"/>
    </row>
    <row r="311">
      <c r="A311" s="46" t="n"/>
      <c r="B311" s="27">
        <f>IF(A311="","",IFERROR(IF(MOD(A311,7)=0,"Sunday",IF(MOD(A311,7)=1,"Monday",IF(MOD(A311,7)=2,"Tuesday",IF(MOD(A311,7)=3,"Wednesday",IF(MOD(A311,7)=4,"Thursday",IF(MOD(A311,7)=5,"Friday","Saturday")))))),""))</f>
        <v/>
      </c>
      <c r="C311" s="28" t="n"/>
      <c r="D311" s="28" t="n"/>
      <c r="E311" s="27">
        <f>IF(A311="","",IFERROR(C311-D311,0))</f>
        <v/>
      </c>
      <c r="F311" s="28" t="n"/>
      <c r="G311" s="28" t="n"/>
      <c r="H311" s="28" t="n"/>
      <c r="I311" s="28" t="n"/>
      <c r="J311" s="28" t="n"/>
      <c r="K311" s="28" t="n"/>
      <c r="L311" s="28" t="n"/>
      <c r="M311" s="47" t="n"/>
      <c r="N311" s="47" t="n"/>
      <c r="O311" s="47" t="n"/>
      <c r="P311" s="48">
        <f>IF(A311="","",IFERROR(SUM(M311:O311),0))</f>
        <v/>
      </c>
      <c r="Q311" s="49">
        <f>IF(A311="","",IFERROR(F311/E311,0))</f>
        <v/>
      </c>
      <c r="R311" s="48">
        <f>IF(A311="","",IFERROR(M311/F311,0))</f>
        <v/>
      </c>
      <c r="S311" s="48">
        <f>IF(A311="","",IFERROR(M311/E311,0))</f>
        <v/>
      </c>
      <c r="T311" s="28" t="n"/>
      <c r="U311" s="50" t="n"/>
      <c r="V311" s="50" t="n"/>
      <c r="W311" s="50" t="n"/>
      <c r="X311" s="50" t="n"/>
      <c r="Y311" s="50" t="n"/>
      <c r="Z311" s="51">
        <f>IF(A311="","",IFERROR(SUM(U311:Y311),0))</f>
        <v/>
      </c>
      <c r="AA311" s="47" t="n"/>
      <c r="AB311" s="49">
        <f>IF(A311="","",IFERROR(AA311/P311,0))</f>
        <v/>
      </c>
      <c r="AC311" s="28" t="n"/>
      <c r="AD311" s="47" t="n"/>
      <c r="AE311" s="50" t="n"/>
      <c r="AF311" s="51">
        <f>IF(A311="","",IFERROR(T311/U311,0))</f>
        <v/>
      </c>
      <c r="AG311" s="28" t="n"/>
      <c r="AH311" s="28" t="n"/>
      <c r="AI311" s="27">
        <f>IF(A311="","",IFERROR(IF(C311&lt;&gt;'Dashboard'!$K$3,"Check room count",IF(D311&gt;C311,"Out-of-order rooms exceed inventory",IF(F311&gt;E311,"Occupied rooms exceed sellable rooms",IF(G311&gt;F311,"Complimentary rooms exceed occupied rooms",IF(J311&gt;F311,"Stayovers exceed occupied rooms",IF(OR(M311&lt;0,N311&lt;0,O311&lt;0,AA311&lt;0),"Negative amount entered",IF(OR(Q311&gt;1,Q311&lt;0),"Check occupancy","OK"))))))),"Check Data"))</f>
        <v/>
      </c>
      <c r="AJ311" s="28" t="n"/>
    </row>
    <row r="312">
      <c r="A312" s="46" t="n"/>
      <c r="B312" s="27">
        <f>IF(A312="","",IFERROR(IF(MOD(A312,7)=0,"Sunday",IF(MOD(A312,7)=1,"Monday",IF(MOD(A312,7)=2,"Tuesday",IF(MOD(A312,7)=3,"Wednesday",IF(MOD(A312,7)=4,"Thursday",IF(MOD(A312,7)=5,"Friday","Saturday")))))),""))</f>
        <v/>
      </c>
      <c r="C312" s="28" t="n"/>
      <c r="D312" s="28" t="n"/>
      <c r="E312" s="27">
        <f>IF(A312="","",IFERROR(C312-D312,0))</f>
        <v/>
      </c>
      <c r="F312" s="28" t="n"/>
      <c r="G312" s="28" t="n"/>
      <c r="H312" s="28" t="n"/>
      <c r="I312" s="28" t="n"/>
      <c r="J312" s="28" t="n"/>
      <c r="K312" s="28" t="n"/>
      <c r="L312" s="28" t="n"/>
      <c r="M312" s="47" t="n"/>
      <c r="N312" s="47" t="n"/>
      <c r="O312" s="47" t="n"/>
      <c r="P312" s="48">
        <f>IF(A312="","",IFERROR(SUM(M312:O312),0))</f>
        <v/>
      </c>
      <c r="Q312" s="49">
        <f>IF(A312="","",IFERROR(F312/E312,0))</f>
        <v/>
      </c>
      <c r="R312" s="48">
        <f>IF(A312="","",IFERROR(M312/F312,0))</f>
        <v/>
      </c>
      <c r="S312" s="48">
        <f>IF(A312="","",IFERROR(M312/E312,0))</f>
        <v/>
      </c>
      <c r="T312" s="28" t="n"/>
      <c r="U312" s="50" t="n"/>
      <c r="V312" s="50" t="n"/>
      <c r="W312" s="50" t="n"/>
      <c r="X312" s="50" t="n"/>
      <c r="Y312" s="50" t="n"/>
      <c r="Z312" s="51">
        <f>IF(A312="","",IFERROR(SUM(U312:Y312),0))</f>
        <v/>
      </c>
      <c r="AA312" s="47" t="n"/>
      <c r="AB312" s="49">
        <f>IF(A312="","",IFERROR(AA312/P312,0))</f>
        <v/>
      </c>
      <c r="AC312" s="28" t="n"/>
      <c r="AD312" s="47" t="n"/>
      <c r="AE312" s="50" t="n"/>
      <c r="AF312" s="51">
        <f>IF(A312="","",IFERROR(T312/U312,0))</f>
        <v/>
      </c>
      <c r="AG312" s="28" t="n"/>
      <c r="AH312" s="28" t="n"/>
      <c r="AI312" s="27">
        <f>IF(A312="","",IFERROR(IF(C312&lt;&gt;'Dashboard'!$K$3,"Check room count",IF(D312&gt;C312,"Out-of-order rooms exceed inventory",IF(F312&gt;E312,"Occupied rooms exceed sellable rooms",IF(G312&gt;F312,"Complimentary rooms exceed occupied rooms",IF(J312&gt;F312,"Stayovers exceed occupied rooms",IF(OR(M312&lt;0,N312&lt;0,O312&lt;0,AA312&lt;0),"Negative amount entered",IF(OR(Q312&gt;1,Q312&lt;0),"Check occupancy","OK"))))))),"Check Data"))</f>
        <v/>
      </c>
      <c r="AJ312" s="28" t="n"/>
    </row>
    <row r="313">
      <c r="A313" s="46" t="n"/>
      <c r="B313" s="27">
        <f>IF(A313="","",IFERROR(IF(MOD(A313,7)=0,"Sunday",IF(MOD(A313,7)=1,"Monday",IF(MOD(A313,7)=2,"Tuesday",IF(MOD(A313,7)=3,"Wednesday",IF(MOD(A313,7)=4,"Thursday",IF(MOD(A313,7)=5,"Friday","Saturday")))))),""))</f>
        <v/>
      </c>
      <c r="C313" s="28" t="n"/>
      <c r="D313" s="28" t="n"/>
      <c r="E313" s="27">
        <f>IF(A313="","",IFERROR(C313-D313,0))</f>
        <v/>
      </c>
      <c r="F313" s="28" t="n"/>
      <c r="G313" s="28" t="n"/>
      <c r="H313" s="28" t="n"/>
      <c r="I313" s="28" t="n"/>
      <c r="J313" s="28" t="n"/>
      <c r="K313" s="28" t="n"/>
      <c r="L313" s="28" t="n"/>
      <c r="M313" s="47" t="n"/>
      <c r="N313" s="47" t="n"/>
      <c r="O313" s="47" t="n"/>
      <c r="P313" s="48">
        <f>IF(A313="","",IFERROR(SUM(M313:O313),0))</f>
        <v/>
      </c>
      <c r="Q313" s="49">
        <f>IF(A313="","",IFERROR(F313/E313,0))</f>
        <v/>
      </c>
      <c r="R313" s="48">
        <f>IF(A313="","",IFERROR(M313/F313,0))</f>
        <v/>
      </c>
      <c r="S313" s="48">
        <f>IF(A313="","",IFERROR(M313/E313,0))</f>
        <v/>
      </c>
      <c r="T313" s="28" t="n"/>
      <c r="U313" s="50" t="n"/>
      <c r="V313" s="50" t="n"/>
      <c r="W313" s="50" t="n"/>
      <c r="X313" s="50" t="n"/>
      <c r="Y313" s="50" t="n"/>
      <c r="Z313" s="51">
        <f>IF(A313="","",IFERROR(SUM(U313:Y313),0))</f>
        <v/>
      </c>
      <c r="AA313" s="47" t="n"/>
      <c r="AB313" s="49">
        <f>IF(A313="","",IFERROR(AA313/P313,0))</f>
        <v/>
      </c>
      <c r="AC313" s="28" t="n"/>
      <c r="AD313" s="47" t="n"/>
      <c r="AE313" s="50" t="n"/>
      <c r="AF313" s="51">
        <f>IF(A313="","",IFERROR(T313/U313,0))</f>
        <v/>
      </c>
      <c r="AG313" s="28" t="n"/>
      <c r="AH313" s="28" t="n"/>
      <c r="AI313" s="27">
        <f>IF(A313="","",IFERROR(IF(C313&lt;&gt;'Dashboard'!$K$3,"Check room count",IF(D313&gt;C313,"Out-of-order rooms exceed inventory",IF(F313&gt;E313,"Occupied rooms exceed sellable rooms",IF(G313&gt;F313,"Complimentary rooms exceed occupied rooms",IF(J313&gt;F313,"Stayovers exceed occupied rooms",IF(OR(M313&lt;0,N313&lt;0,O313&lt;0,AA313&lt;0),"Negative amount entered",IF(OR(Q313&gt;1,Q313&lt;0),"Check occupancy","OK"))))))),"Check Data"))</f>
        <v/>
      </c>
      <c r="AJ313" s="28" t="n"/>
    </row>
    <row r="314">
      <c r="A314" s="46" t="n"/>
      <c r="B314" s="27">
        <f>IF(A314="","",IFERROR(IF(MOD(A314,7)=0,"Sunday",IF(MOD(A314,7)=1,"Monday",IF(MOD(A314,7)=2,"Tuesday",IF(MOD(A314,7)=3,"Wednesday",IF(MOD(A314,7)=4,"Thursday",IF(MOD(A314,7)=5,"Friday","Saturday")))))),""))</f>
        <v/>
      </c>
      <c r="C314" s="28" t="n"/>
      <c r="D314" s="28" t="n"/>
      <c r="E314" s="27">
        <f>IF(A314="","",IFERROR(C314-D314,0))</f>
        <v/>
      </c>
      <c r="F314" s="28" t="n"/>
      <c r="G314" s="28" t="n"/>
      <c r="H314" s="28" t="n"/>
      <c r="I314" s="28" t="n"/>
      <c r="J314" s="28" t="n"/>
      <c r="K314" s="28" t="n"/>
      <c r="L314" s="28" t="n"/>
      <c r="M314" s="47" t="n"/>
      <c r="N314" s="47" t="n"/>
      <c r="O314" s="47" t="n"/>
      <c r="P314" s="48">
        <f>IF(A314="","",IFERROR(SUM(M314:O314),0))</f>
        <v/>
      </c>
      <c r="Q314" s="49">
        <f>IF(A314="","",IFERROR(F314/E314,0))</f>
        <v/>
      </c>
      <c r="R314" s="48">
        <f>IF(A314="","",IFERROR(M314/F314,0))</f>
        <v/>
      </c>
      <c r="S314" s="48">
        <f>IF(A314="","",IFERROR(M314/E314,0))</f>
        <v/>
      </c>
      <c r="T314" s="28" t="n"/>
      <c r="U314" s="50" t="n"/>
      <c r="V314" s="50" t="n"/>
      <c r="W314" s="50" t="n"/>
      <c r="X314" s="50" t="n"/>
      <c r="Y314" s="50" t="n"/>
      <c r="Z314" s="51">
        <f>IF(A314="","",IFERROR(SUM(U314:Y314),0))</f>
        <v/>
      </c>
      <c r="AA314" s="47" t="n"/>
      <c r="AB314" s="49">
        <f>IF(A314="","",IFERROR(AA314/P314,0))</f>
        <v/>
      </c>
      <c r="AC314" s="28" t="n"/>
      <c r="AD314" s="47" t="n"/>
      <c r="AE314" s="50" t="n"/>
      <c r="AF314" s="51">
        <f>IF(A314="","",IFERROR(T314/U314,0))</f>
        <v/>
      </c>
      <c r="AG314" s="28" t="n"/>
      <c r="AH314" s="28" t="n"/>
      <c r="AI314" s="27">
        <f>IF(A314="","",IFERROR(IF(C314&lt;&gt;'Dashboard'!$K$3,"Check room count",IF(D314&gt;C314,"Out-of-order rooms exceed inventory",IF(F314&gt;E314,"Occupied rooms exceed sellable rooms",IF(G314&gt;F314,"Complimentary rooms exceed occupied rooms",IF(J314&gt;F314,"Stayovers exceed occupied rooms",IF(OR(M314&lt;0,N314&lt;0,O314&lt;0,AA314&lt;0),"Negative amount entered",IF(OR(Q314&gt;1,Q314&lt;0),"Check occupancy","OK"))))))),"Check Data"))</f>
        <v/>
      </c>
      <c r="AJ314" s="28" t="n"/>
    </row>
    <row r="315">
      <c r="A315" s="46" t="n"/>
      <c r="B315" s="27">
        <f>IF(A315="","",IFERROR(IF(MOD(A315,7)=0,"Sunday",IF(MOD(A315,7)=1,"Monday",IF(MOD(A315,7)=2,"Tuesday",IF(MOD(A315,7)=3,"Wednesday",IF(MOD(A315,7)=4,"Thursday",IF(MOD(A315,7)=5,"Friday","Saturday")))))),""))</f>
        <v/>
      </c>
      <c r="C315" s="28" t="n"/>
      <c r="D315" s="28" t="n"/>
      <c r="E315" s="27">
        <f>IF(A315="","",IFERROR(C315-D315,0))</f>
        <v/>
      </c>
      <c r="F315" s="28" t="n"/>
      <c r="G315" s="28" t="n"/>
      <c r="H315" s="28" t="n"/>
      <c r="I315" s="28" t="n"/>
      <c r="J315" s="28" t="n"/>
      <c r="K315" s="28" t="n"/>
      <c r="L315" s="28" t="n"/>
      <c r="M315" s="47" t="n"/>
      <c r="N315" s="47" t="n"/>
      <c r="O315" s="47" t="n"/>
      <c r="P315" s="48">
        <f>IF(A315="","",IFERROR(SUM(M315:O315),0))</f>
        <v/>
      </c>
      <c r="Q315" s="49">
        <f>IF(A315="","",IFERROR(F315/E315,0))</f>
        <v/>
      </c>
      <c r="R315" s="48">
        <f>IF(A315="","",IFERROR(M315/F315,0))</f>
        <v/>
      </c>
      <c r="S315" s="48">
        <f>IF(A315="","",IFERROR(M315/E315,0))</f>
        <v/>
      </c>
      <c r="T315" s="28" t="n"/>
      <c r="U315" s="50" t="n"/>
      <c r="V315" s="50" t="n"/>
      <c r="W315" s="50" t="n"/>
      <c r="X315" s="50" t="n"/>
      <c r="Y315" s="50" t="n"/>
      <c r="Z315" s="51">
        <f>IF(A315="","",IFERROR(SUM(U315:Y315),0))</f>
        <v/>
      </c>
      <c r="AA315" s="47" t="n"/>
      <c r="AB315" s="49">
        <f>IF(A315="","",IFERROR(AA315/P315,0))</f>
        <v/>
      </c>
      <c r="AC315" s="28" t="n"/>
      <c r="AD315" s="47" t="n"/>
      <c r="AE315" s="50" t="n"/>
      <c r="AF315" s="51">
        <f>IF(A315="","",IFERROR(T315/U315,0))</f>
        <v/>
      </c>
      <c r="AG315" s="28" t="n"/>
      <c r="AH315" s="28" t="n"/>
      <c r="AI315" s="27">
        <f>IF(A315="","",IFERROR(IF(C315&lt;&gt;'Dashboard'!$K$3,"Check room count",IF(D315&gt;C315,"Out-of-order rooms exceed inventory",IF(F315&gt;E315,"Occupied rooms exceed sellable rooms",IF(G315&gt;F315,"Complimentary rooms exceed occupied rooms",IF(J315&gt;F315,"Stayovers exceed occupied rooms",IF(OR(M315&lt;0,N315&lt;0,O315&lt;0,AA315&lt;0),"Negative amount entered",IF(OR(Q315&gt;1,Q315&lt;0),"Check occupancy","OK"))))))),"Check Data"))</f>
        <v/>
      </c>
      <c r="AJ315" s="28" t="n"/>
    </row>
    <row r="316">
      <c r="A316" s="46" t="n"/>
      <c r="B316" s="27">
        <f>IF(A316="","",IFERROR(IF(MOD(A316,7)=0,"Sunday",IF(MOD(A316,7)=1,"Monday",IF(MOD(A316,7)=2,"Tuesday",IF(MOD(A316,7)=3,"Wednesday",IF(MOD(A316,7)=4,"Thursday",IF(MOD(A316,7)=5,"Friday","Saturday")))))),""))</f>
        <v/>
      </c>
      <c r="C316" s="28" t="n"/>
      <c r="D316" s="28" t="n"/>
      <c r="E316" s="27">
        <f>IF(A316="","",IFERROR(C316-D316,0))</f>
        <v/>
      </c>
      <c r="F316" s="28" t="n"/>
      <c r="G316" s="28" t="n"/>
      <c r="H316" s="28" t="n"/>
      <c r="I316" s="28" t="n"/>
      <c r="J316" s="28" t="n"/>
      <c r="K316" s="28" t="n"/>
      <c r="L316" s="28" t="n"/>
      <c r="M316" s="47" t="n"/>
      <c r="N316" s="47" t="n"/>
      <c r="O316" s="47" t="n"/>
      <c r="P316" s="48">
        <f>IF(A316="","",IFERROR(SUM(M316:O316),0))</f>
        <v/>
      </c>
      <c r="Q316" s="49">
        <f>IF(A316="","",IFERROR(F316/E316,0))</f>
        <v/>
      </c>
      <c r="R316" s="48">
        <f>IF(A316="","",IFERROR(M316/F316,0))</f>
        <v/>
      </c>
      <c r="S316" s="48">
        <f>IF(A316="","",IFERROR(M316/E316,0))</f>
        <v/>
      </c>
      <c r="T316" s="28" t="n"/>
      <c r="U316" s="50" t="n"/>
      <c r="V316" s="50" t="n"/>
      <c r="W316" s="50" t="n"/>
      <c r="X316" s="50" t="n"/>
      <c r="Y316" s="50" t="n"/>
      <c r="Z316" s="51">
        <f>IF(A316="","",IFERROR(SUM(U316:Y316),0))</f>
        <v/>
      </c>
      <c r="AA316" s="47" t="n"/>
      <c r="AB316" s="49">
        <f>IF(A316="","",IFERROR(AA316/P316,0))</f>
        <v/>
      </c>
      <c r="AC316" s="28" t="n"/>
      <c r="AD316" s="47" t="n"/>
      <c r="AE316" s="50" t="n"/>
      <c r="AF316" s="51">
        <f>IF(A316="","",IFERROR(T316/U316,0))</f>
        <v/>
      </c>
      <c r="AG316" s="28" t="n"/>
      <c r="AH316" s="28" t="n"/>
      <c r="AI316" s="27">
        <f>IF(A316="","",IFERROR(IF(C316&lt;&gt;'Dashboard'!$K$3,"Check room count",IF(D316&gt;C316,"Out-of-order rooms exceed inventory",IF(F316&gt;E316,"Occupied rooms exceed sellable rooms",IF(G316&gt;F316,"Complimentary rooms exceed occupied rooms",IF(J316&gt;F316,"Stayovers exceed occupied rooms",IF(OR(M316&lt;0,N316&lt;0,O316&lt;0,AA316&lt;0),"Negative amount entered",IF(OR(Q316&gt;1,Q316&lt;0),"Check occupancy","OK"))))))),"Check Data"))</f>
        <v/>
      </c>
      <c r="AJ316" s="28" t="n"/>
    </row>
    <row r="317">
      <c r="A317" s="46" t="n"/>
      <c r="B317" s="27">
        <f>IF(A317="","",IFERROR(IF(MOD(A317,7)=0,"Sunday",IF(MOD(A317,7)=1,"Monday",IF(MOD(A317,7)=2,"Tuesday",IF(MOD(A317,7)=3,"Wednesday",IF(MOD(A317,7)=4,"Thursday",IF(MOD(A317,7)=5,"Friday","Saturday")))))),""))</f>
        <v/>
      </c>
      <c r="C317" s="28" t="n"/>
      <c r="D317" s="28" t="n"/>
      <c r="E317" s="27">
        <f>IF(A317="","",IFERROR(C317-D317,0))</f>
        <v/>
      </c>
      <c r="F317" s="28" t="n"/>
      <c r="G317" s="28" t="n"/>
      <c r="H317" s="28" t="n"/>
      <c r="I317" s="28" t="n"/>
      <c r="J317" s="28" t="n"/>
      <c r="K317" s="28" t="n"/>
      <c r="L317" s="28" t="n"/>
      <c r="M317" s="47" t="n"/>
      <c r="N317" s="47" t="n"/>
      <c r="O317" s="47" t="n"/>
      <c r="P317" s="48">
        <f>IF(A317="","",IFERROR(SUM(M317:O317),0))</f>
        <v/>
      </c>
      <c r="Q317" s="49">
        <f>IF(A317="","",IFERROR(F317/E317,0))</f>
        <v/>
      </c>
      <c r="R317" s="48">
        <f>IF(A317="","",IFERROR(M317/F317,0))</f>
        <v/>
      </c>
      <c r="S317" s="48">
        <f>IF(A317="","",IFERROR(M317/E317,0))</f>
        <v/>
      </c>
      <c r="T317" s="28" t="n"/>
      <c r="U317" s="50" t="n"/>
      <c r="V317" s="50" t="n"/>
      <c r="W317" s="50" t="n"/>
      <c r="X317" s="50" t="n"/>
      <c r="Y317" s="50" t="n"/>
      <c r="Z317" s="51">
        <f>IF(A317="","",IFERROR(SUM(U317:Y317),0))</f>
        <v/>
      </c>
      <c r="AA317" s="47" t="n"/>
      <c r="AB317" s="49">
        <f>IF(A317="","",IFERROR(AA317/P317,0))</f>
        <v/>
      </c>
      <c r="AC317" s="28" t="n"/>
      <c r="AD317" s="47" t="n"/>
      <c r="AE317" s="50" t="n"/>
      <c r="AF317" s="51">
        <f>IF(A317="","",IFERROR(T317/U317,0))</f>
        <v/>
      </c>
      <c r="AG317" s="28" t="n"/>
      <c r="AH317" s="28" t="n"/>
      <c r="AI317" s="27">
        <f>IF(A317="","",IFERROR(IF(C317&lt;&gt;'Dashboard'!$K$3,"Check room count",IF(D317&gt;C317,"Out-of-order rooms exceed inventory",IF(F317&gt;E317,"Occupied rooms exceed sellable rooms",IF(G317&gt;F317,"Complimentary rooms exceed occupied rooms",IF(J317&gt;F317,"Stayovers exceed occupied rooms",IF(OR(M317&lt;0,N317&lt;0,O317&lt;0,AA317&lt;0),"Negative amount entered",IF(OR(Q317&gt;1,Q317&lt;0),"Check occupancy","OK"))))))),"Check Data"))</f>
        <v/>
      </c>
      <c r="AJ317" s="28" t="n"/>
    </row>
    <row r="318">
      <c r="A318" s="46" t="n"/>
      <c r="B318" s="27">
        <f>IF(A318="","",IFERROR(IF(MOD(A318,7)=0,"Sunday",IF(MOD(A318,7)=1,"Monday",IF(MOD(A318,7)=2,"Tuesday",IF(MOD(A318,7)=3,"Wednesday",IF(MOD(A318,7)=4,"Thursday",IF(MOD(A318,7)=5,"Friday","Saturday")))))),""))</f>
        <v/>
      </c>
      <c r="C318" s="28" t="n"/>
      <c r="D318" s="28" t="n"/>
      <c r="E318" s="27">
        <f>IF(A318="","",IFERROR(C318-D318,0))</f>
        <v/>
      </c>
      <c r="F318" s="28" t="n"/>
      <c r="G318" s="28" t="n"/>
      <c r="H318" s="28" t="n"/>
      <c r="I318" s="28" t="n"/>
      <c r="J318" s="28" t="n"/>
      <c r="K318" s="28" t="n"/>
      <c r="L318" s="28" t="n"/>
      <c r="M318" s="47" t="n"/>
      <c r="N318" s="47" t="n"/>
      <c r="O318" s="47" t="n"/>
      <c r="P318" s="48">
        <f>IF(A318="","",IFERROR(SUM(M318:O318),0))</f>
        <v/>
      </c>
      <c r="Q318" s="49">
        <f>IF(A318="","",IFERROR(F318/E318,0))</f>
        <v/>
      </c>
      <c r="R318" s="48">
        <f>IF(A318="","",IFERROR(M318/F318,0))</f>
        <v/>
      </c>
      <c r="S318" s="48">
        <f>IF(A318="","",IFERROR(M318/E318,0))</f>
        <v/>
      </c>
      <c r="T318" s="28" t="n"/>
      <c r="U318" s="50" t="n"/>
      <c r="V318" s="50" t="n"/>
      <c r="W318" s="50" t="n"/>
      <c r="X318" s="50" t="n"/>
      <c r="Y318" s="50" t="n"/>
      <c r="Z318" s="51">
        <f>IF(A318="","",IFERROR(SUM(U318:Y318),0))</f>
        <v/>
      </c>
      <c r="AA318" s="47" t="n"/>
      <c r="AB318" s="49">
        <f>IF(A318="","",IFERROR(AA318/P318,0))</f>
        <v/>
      </c>
      <c r="AC318" s="28" t="n"/>
      <c r="AD318" s="47" t="n"/>
      <c r="AE318" s="50" t="n"/>
      <c r="AF318" s="51">
        <f>IF(A318="","",IFERROR(T318/U318,0))</f>
        <v/>
      </c>
      <c r="AG318" s="28" t="n"/>
      <c r="AH318" s="28" t="n"/>
      <c r="AI318" s="27">
        <f>IF(A318="","",IFERROR(IF(C318&lt;&gt;'Dashboard'!$K$3,"Check room count",IF(D318&gt;C318,"Out-of-order rooms exceed inventory",IF(F318&gt;E318,"Occupied rooms exceed sellable rooms",IF(G318&gt;F318,"Complimentary rooms exceed occupied rooms",IF(J318&gt;F318,"Stayovers exceed occupied rooms",IF(OR(M318&lt;0,N318&lt;0,O318&lt;0,AA318&lt;0),"Negative amount entered",IF(OR(Q318&gt;1,Q318&lt;0),"Check occupancy","OK"))))))),"Check Data"))</f>
        <v/>
      </c>
      <c r="AJ318" s="28" t="n"/>
    </row>
    <row r="319">
      <c r="A319" s="46" t="n"/>
      <c r="B319" s="27">
        <f>IF(A319="","",IFERROR(IF(MOD(A319,7)=0,"Sunday",IF(MOD(A319,7)=1,"Monday",IF(MOD(A319,7)=2,"Tuesday",IF(MOD(A319,7)=3,"Wednesday",IF(MOD(A319,7)=4,"Thursday",IF(MOD(A319,7)=5,"Friday","Saturday")))))),""))</f>
        <v/>
      </c>
      <c r="C319" s="28" t="n"/>
      <c r="D319" s="28" t="n"/>
      <c r="E319" s="27">
        <f>IF(A319="","",IFERROR(C319-D319,0))</f>
        <v/>
      </c>
      <c r="F319" s="28" t="n"/>
      <c r="G319" s="28" t="n"/>
      <c r="H319" s="28" t="n"/>
      <c r="I319" s="28" t="n"/>
      <c r="J319" s="28" t="n"/>
      <c r="K319" s="28" t="n"/>
      <c r="L319" s="28" t="n"/>
      <c r="M319" s="47" t="n"/>
      <c r="N319" s="47" t="n"/>
      <c r="O319" s="47" t="n"/>
      <c r="P319" s="48">
        <f>IF(A319="","",IFERROR(SUM(M319:O319),0))</f>
        <v/>
      </c>
      <c r="Q319" s="49">
        <f>IF(A319="","",IFERROR(F319/E319,0))</f>
        <v/>
      </c>
      <c r="R319" s="48">
        <f>IF(A319="","",IFERROR(M319/F319,0))</f>
        <v/>
      </c>
      <c r="S319" s="48">
        <f>IF(A319="","",IFERROR(M319/E319,0))</f>
        <v/>
      </c>
      <c r="T319" s="28" t="n"/>
      <c r="U319" s="50" t="n"/>
      <c r="V319" s="50" t="n"/>
      <c r="W319" s="50" t="n"/>
      <c r="X319" s="50" t="n"/>
      <c r="Y319" s="50" t="n"/>
      <c r="Z319" s="51">
        <f>IF(A319="","",IFERROR(SUM(U319:Y319),0))</f>
        <v/>
      </c>
      <c r="AA319" s="47" t="n"/>
      <c r="AB319" s="49">
        <f>IF(A319="","",IFERROR(AA319/P319,0))</f>
        <v/>
      </c>
      <c r="AC319" s="28" t="n"/>
      <c r="AD319" s="47" t="n"/>
      <c r="AE319" s="50" t="n"/>
      <c r="AF319" s="51">
        <f>IF(A319="","",IFERROR(T319/U319,0))</f>
        <v/>
      </c>
      <c r="AG319" s="28" t="n"/>
      <c r="AH319" s="28" t="n"/>
      <c r="AI319" s="27">
        <f>IF(A319="","",IFERROR(IF(C319&lt;&gt;'Dashboard'!$K$3,"Check room count",IF(D319&gt;C319,"Out-of-order rooms exceed inventory",IF(F319&gt;E319,"Occupied rooms exceed sellable rooms",IF(G319&gt;F319,"Complimentary rooms exceed occupied rooms",IF(J319&gt;F319,"Stayovers exceed occupied rooms",IF(OR(M319&lt;0,N319&lt;0,O319&lt;0,AA319&lt;0),"Negative amount entered",IF(OR(Q319&gt;1,Q319&lt;0),"Check occupancy","OK"))))))),"Check Data"))</f>
        <v/>
      </c>
      <c r="AJ319" s="28" t="n"/>
    </row>
    <row r="320">
      <c r="A320" s="46" t="n"/>
      <c r="B320" s="27">
        <f>IF(A320="","",IFERROR(IF(MOD(A320,7)=0,"Sunday",IF(MOD(A320,7)=1,"Monday",IF(MOD(A320,7)=2,"Tuesday",IF(MOD(A320,7)=3,"Wednesday",IF(MOD(A320,7)=4,"Thursday",IF(MOD(A320,7)=5,"Friday","Saturday")))))),""))</f>
        <v/>
      </c>
      <c r="C320" s="28" t="n"/>
      <c r="D320" s="28" t="n"/>
      <c r="E320" s="27">
        <f>IF(A320="","",IFERROR(C320-D320,0))</f>
        <v/>
      </c>
      <c r="F320" s="28" t="n"/>
      <c r="G320" s="28" t="n"/>
      <c r="H320" s="28" t="n"/>
      <c r="I320" s="28" t="n"/>
      <c r="J320" s="28" t="n"/>
      <c r="K320" s="28" t="n"/>
      <c r="L320" s="28" t="n"/>
      <c r="M320" s="47" t="n"/>
      <c r="N320" s="47" t="n"/>
      <c r="O320" s="47" t="n"/>
      <c r="P320" s="48">
        <f>IF(A320="","",IFERROR(SUM(M320:O320),0))</f>
        <v/>
      </c>
      <c r="Q320" s="49">
        <f>IF(A320="","",IFERROR(F320/E320,0))</f>
        <v/>
      </c>
      <c r="R320" s="48">
        <f>IF(A320="","",IFERROR(M320/F320,0))</f>
        <v/>
      </c>
      <c r="S320" s="48">
        <f>IF(A320="","",IFERROR(M320/E320,0))</f>
        <v/>
      </c>
      <c r="T320" s="28" t="n"/>
      <c r="U320" s="50" t="n"/>
      <c r="V320" s="50" t="n"/>
      <c r="W320" s="50" t="n"/>
      <c r="X320" s="50" t="n"/>
      <c r="Y320" s="50" t="n"/>
      <c r="Z320" s="51">
        <f>IF(A320="","",IFERROR(SUM(U320:Y320),0))</f>
        <v/>
      </c>
      <c r="AA320" s="47" t="n"/>
      <c r="AB320" s="49">
        <f>IF(A320="","",IFERROR(AA320/P320,0))</f>
        <v/>
      </c>
      <c r="AC320" s="28" t="n"/>
      <c r="AD320" s="47" t="n"/>
      <c r="AE320" s="50" t="n"/>
      <c r="AF320" s="51">
        <f>IF(A320="","",IFERROR(T320/U320,0))</f>
        <v/>
      </c>
      <c r="AG320" s="28" t="n"/>
      <c r="AH320" s="28" t="n"/>
      <c r="AI320" s="27">
        <f>IF(A320="","",IFERROR(IF(C320&lt;&gt;'Dashboard'!$K$3,"Check room count",IF(D320&gt;C320,"Out-of-order rooms exceed inventory",IF(F320&gt;E320,"Occupied rooms exceed sellable rooms",IF(G320&gt;F320,"Complimentary rooms exceed occupied rooms",IF(J320&gt;F320,"Stayovers exceed occupied rooms",IF(OR(M320&lt;0,N320&lt;0,O320&lt;0,AA320&lt;0),"Negative amount entered",IF(OR(Q320&gt;1,Q320&lt;0),"Check occupancy","OK"))))))),"Check Data"))</f>
        <v/>
      </c>
      <c r="AJ320" s="28" t="n"/>
    </row>
    <row r="321">
      <c r="A321" s="46" t="n"/>
      <c r="B321" s="27">
        <f>IF(A321="","",IFERROR(IF(MOD(A321,7)=0,"Sunday",IF(MOD(A321,7)=1,"Monday",IF(MOD(A321,7)=2,"Tuesday",IF(MOD(A321,7)=3,"Wednesday",IF(MOD(A321,7)=4,"Thursday",IF(MOD(A321,7)=5,"Friday","Saturday")))))),""))</f>
        <v/>
      </c>
      <c r="C321" s="28" t="n"/>
      <c r="D321" s="28" t="n"/>
      <c r="E321" s="27">
        <f>IF(A321="","",IFERROR(C321-D321,0))</f>
        <v/>
      </c>
      <c r="F321" s="28" t="n"/>
      <c r="G321" s="28" t="n"/>
      <c r="H321" s="28" t="n"/>
      <c r="I321" s="28" t="n"/>
      <c r="J321" s="28" t="n"/>
      <c r="K321" s="28" t="n"/>
      <c r="L321" s="28" t="n"/>
      <c r="M321" s="47" t="n"/>
      <c r="N321" s="47" t="n"/>
      <c r="O321" s="47" t="n"/>
      <c r="P321" s="48">
        <f>IF(A321="","",IFERROR(SUM(M321:O321),0))</f>
        <v/>
      </c>
      <c r="Q321" s="49">
        <f>IF(A321="","",IFERROR(F321/E321,0))</f>
        <v/>
      </c>
      <c r="R321" s="48">
        <f>IF(A321="","",IFERROR(M321/F321,0))</f>
        <v/>
      </c>
      <c r="S321" s="48">
        <f>IF(A321="","",IFERROR(M321/E321,0))</f>
        <v/>
      </c>
      <c r="T321" s="28" t="n"/>
      <c r="U321" s="50" t="n"/>
      <c r="V321" s="50" t="n"/>
      <c r="W321" s="50" t="n"/>
      <c r="X321" s="50" t="n"/>
      <c r="Y321" s="50" t="n"/>
      <c r="Z321" s="51">
        <f>IF(A321="","",IFERROR(SUM(U321:Y321),0))</f>
        <v/>
      </c>
      <c r="AA321" s="47" t="n"/>
      <c r="AB321" s="49">
        <f>IF(A321="","",IFERROR(AA321/P321,0))</f>
        <v/>
      </c>
      <c r="AC321" s="28" t="n"/>
      <c r="AD321" s="47" t="n"/>
      <c r="AE321" s="50" t="n"/>
      <c r="AF321" s="51">
        <f>IF(A321="","",IFERROR(T321/U321,0))</f>
        <v/>
      </c>
      <c r="AG321" s="28" t="n"/>
      <c r="AH321" s="28" t="n"/>
      <c r="AI321" s="27">
        <f>IF(A321="","",IFERROR(IF(C321&lt;&gt;'Dashboard'!$K$3,"Check room count",IF(D321&gt;C321,"Out-of-order rooms exceed inventory",IF(F321&gt;E321,"Occupied rooms exceed sellable rooms",IF(G321&gt;F321,"Complimentary rooms exceed occupied rooms",IF(J321&gt;F321,"Stayovers exceed occupied rooms",IF(OR(M321&lt;0,N321&lt;0,O321&lt;0,AA321&lt;0),"Negative amount entered",IF(OR(Q321&gt;1,Q321&lt;0),"Check occupancy","OK"))))))),"Check Data"))</f>
        <v/>
      </c>
      <c r="AJ321" s="28" t="n"/>
    </row>
    <row r="322">
      <c r="A322" s="46" t="n"/>
      <c r="B322" s="27">
        <f>IF(A322="","",IFERROR(IF(MOD(A322,7)=0,"Sunday",IF(MOD(A322,7)=1,"Monday",IF(MOD(A322,7)=2,"Tuesday",IF(MOD(A322,7)=3,"Wednesday",IF(MOD(A322,7)=4,"Thursday",IF(MOD(A322,7)=5,"Friday","Saturday")))))),""))</f>
        <v/>
      </c>
      <c r="C322" s="28" t="n"/>
      <c r="D322" s="28" t="n"/>
      <c r="E322" s="27">
        <f>IF(A322="","",IFERROR(C322-D322,0))</f>
        <v/>
      </c>
      <c r="F322" s="28" t="n"/>
      <c r="G322" s="28" t="n"/>
      <c r="H322" s="28" t="n"/>
      <c r="I322" s="28" t="n"/>
      <c r="J322" s="28" t="n"/>
      <c r="K322" s="28" t="n"/>
      <c r="L322" s="28" t="n"/>
      <c r="M322" s="47" t="n"/>
      <c r="N322" s="47" t="n"/>
      <c r="O322" s="47" t="n"/>
      <c r="P322" s="48">
        <f>IF(A322="","",IFERROR(SUM(M322:O322),0))</f>
        <v/>
      </c>
      <c r="Q322" s="49">
        <f>IF(A322="","",IFERROR(F322/E322,0))</f>
        <v/>
      </c>
      <c r="R322" s="48">
        <f>IF(A322="","",IFERROR(M322/F322,0))</f>
        <v/>
      </c>
      <c r="S322" s="48">
        <f>IF(A322="","",IFERROR(M322/E322,0))</f>
        <v/>
      </c>
      <c r="T322" s="28" t="n"/>
      <c r="U322" s="50" t="n"/>
      <c r="V322" s="50" t="n"/>
      <c r="W322" s="50" t="n"/>
      <c r="X322" s="50" t="n"/>
      <c r="Y322" s="50" t="n"/>
      <c r="Z322" s="51">
        <f>IF(A322="","",IFERROR(SUM(U322:Y322),0))</f>
        <v/>
      </c>
      <c r="AA322" s="47" t="n"/>
      <c r="AB322" s="49">
        <f>IF(A322="","",IFERROR(AA322/P322,0))</f>
        <v/>
      </c>
      <c r="AC322" s="28" t="n"/>
      <c r="AD322" s="47" t="n"/>
      <c r="AE322" s="50" t="n"/>
      <c r="AF322" s="51">
        <f>IF(A322="","",IFERROR(T322/U322,0))</f>
        <v/>
      </c>
      <c r="AG322" s="28" t="n"/>
      <c r="AH322" s="28" t="n"/>
      <c r="AI322" s="27">
        <f>IF(A322="","",IFERROR(IF(C322&lt;&gt;'Dashboard'!$K$3,"Check room count",IF(D322&gt;C322,"Out-of-order rooms exceed inventory",IF(F322&gt;E322,"Occupied rooms exceed sellable rooms",IF(G322&gt;F322,"Complimentary rooms exceed occupied rooms",IF(J322&gt;F322,"Stayovers exceed occupied rooms",IF(OR(M322&lt;0,N322&lt;0,O322&lt;0,AA322&lt;0),"Negative amount entered",IF(OR(Q322&gt;1,Q322&lt;0),"Check occupancy","OK"))))))),"Check Data"))</f>
        <v/>
      </c>
      <c r="AJ322" s="28" t="n"/>
    </row>
    <row r="323">
      <c r="A323" s="46" t="n"/>
      <c r="B323" s="27">
        <f>IF(A323="","",IFERROR(IF(MOD(A323,7)=0,"Sunday",IF(MOD(A323,7)=1,"Monday",IF(MOD(A323,7)=2,"Tuesday",IF(MOD(A323,7)=3,"Wednesday",IF(MOD(A323,7)=4,"Thursday",IF(MOD(A323,7)=5,"Friday","Saturday")))))),""))</f>
        <v/>
      </c>
      <c r="C323" s="28" t="n"/>
      <c r="D323" s="28" t="n"/>
      <c r="E323" s="27">
        <f>IF(A323="","",IFERROR(C323-D323,0))</f>
        <v/>
      </c>
      <c r="F323" s="28" t="n"/>
      <c r="G323" s="28" t="n"/>
      <c r="H323" s="28" t="n"/>
      <c r="I323" s="28" t="n"/>
      <c r="J323" s="28" t="n"/>
      <c r="K323" s="28" t="n"/>
      <c r="L323" s="28" t="n"/>
      <c r="M323" s="47" t="n"/>
      <c r="N323" s="47" t="n"/>
      <c r="O323" s="47" t="n"/>
      <c r="P323" s="48">
        <f>IF(A323="","",IFERROR(SUM(M323:O323),0))</f>
        <v/>
      </c>
      <c r="Q323" s="49">
        <f>IF(A323="","",IFERROR(F323/E323,0))</f>
        <v/>
      </c>
      <c r="R323" s="48">
        <f>IF(A323="","",IFERROR(M323/F323,0))</f>
        <v/>
      </c>
      <c r="S323" s="48">
        <f>IF(A323="","",IFERROR(M323/E323,0))</f>
        <v/>
      </c>
      <c r="T323" s="28" t="n"/>
      <c r="U323" s="50" t="n"/>
      <c r="V323" s="50" t="n"/>
      <c r="W323" s="50" t="n"/>
      <c r="X323" s="50" t="n"/>
      <c r="Y323" s="50" t="n"/>
      <c r="Z323" s="51">
        <f>IF(A323="","",IFERROR(SUM(U323:Y323),0))</f>
        <v/>
      </c>
      <c r="AA323" s="47" t="n"/>
      <c r="AB323" s="49">
        <f>IF(A323="","",IFERROR(AA323/P323,0))</f>
        <v/>
      </c>
      <c r="AC323" s="28" t="n"/>
      <c r="AD323" s="47" t="n"/>
      <c r="AE323" s="50" t="n"/>
      <c r="AF323" s="51">
        <f>IF(A323="","",IFERROR(T323/U323,0))</f>
        <v/>
      </c>
      <c r="AG323" s="28" t="n"/>
      <c r="AH323" s="28" t="n"/>
      <c r="AI323" s="27">
        <f>IF(A323="","",IFERROR(IF(C323&lt;&gt;'Dashboard'!$K$3,"Check room count",IF(D323&gt;C323,"Out-of-order rooms exceed inventory",IF(F323&gt;E323,"Occupied rooms exceed sellable rooms",IF(G323&gt;F323,"Complimentary rooms exceed occupied rooms",IF(J323&gt;F323,"Stayovers exceed occupied rooms",IF(OR(M323&lt;0,N323&lt;0,O323&lt;0,AA323&lt;0),"Negative amount entered",IF(OR(Q323&gt;1,Q323&lt;0),"Check occupancy","OK"))))))),"Check Data"))</f>
        <v/>
      </c>
      <c r="AJ323" s="28" t="n"/>
    </row>
    <row r="324">
      <c r="A324" s="46" t="n"/>
      <c r="B324" s="27">
        <f>IF(A324="","",IFERROR(IF(MOD(A324,7)=0,"Sunday",IF(MOD(A324,7)=1,"Monday",IF(MOD(A324,7)=2,"Tuesday",IF(MOD(A324,7)=3,"Wednesday",IF(MOD(A324,7)=4,"Thursday",IF(MOD(A324,7)=5,"Friday","Saturday")))))),""))</f>
        <v/>
      </c>
      <c r="C324" s="28" t="n"/>
      <c r="D324" s="28" t="n"/>
      <c r="E324" s="27">
        <f>IF(A324="","",IFERROR(C324-D324,0))</f>
        <v/>
      </c>
      <c r="F324" s="28" t="n"/>
      <c r="G324" s="28" t="n"/>
      <c r="H324" s="28" t="n"/>
      <c r="I324" s="28" t="n"/>
      <c r="J324" s="28" t="n"/>
      <c r="K324" s="28" t="n"/>
      <c r="L324" s="28" t="n"/>
      <c r="M324" s="47" t="n"/>
      <c r="N324" s="47" t="n"/>
      <c r="O324" s="47" t="n"/>
      <c r="P324" s="48">
        <f>IF(A324="","",IFERROR(SUM(M324:O324),0))</f>
        <v/>
      </c>
      <c r="Q324" s="49">
        <f>IF(A324="","",IFERROR(F324/E324,0))</f>
        <v/>
      </c>
      <c r="R324" s="48">
        <f>IF(A324="","",IFERROR(M324/F324,0))</f>
        <v/>
      </c>
      <c r="S324" s="48">
        <f>IF(A324="","",IFERROR(M324/E324,0))</f>
        <v/>
      </c>
      <c r="T324" s="28" t="n"/>
      <c r="U324" s="50" t="n"/>
      <c r="V324" s="50" t="n"/>
      <c r="W324" s="50" t="n"/>
      <c r="X324" s="50" t="n"/>
      <c r="Y324" s="50" t="n"/>
      <c r="Z324" s="51">
        <f>IF(A324="","",IFERROR(SUM(U324:Y324),0))</f>
        <v/>
      </c>
      <c r="AA324" s="47" t="n"/>
      <c r="AB324" s="49">
        <f>IF(A324="","",IFERROR(AA324/P324,0))</f>
        <v/>
      </c>
      <c r="AC324" s="28" t="n"/>
      <c r="AD324" s="47" t="n"/>
      <c r="AE324" s="50" t="n"/>
      <c r="AF324" s="51">
        <f>IF(A324="","",IFERROR(T324/U324,0))</f>
        <v/>
      </c>
      <c r="AG324" s="28" t="n"/>
      <c r="AH324" s="28" t="n"/>
      <c r="AI324" s="27">
        <f>IF(A324="","",IFERROR(IF(C324&lt;&gt;'Dashboard'!$K$3,"Check room count",IF(D324&gt;C324,"Out-of-order rooms exceed inventory",IF(F324&gt;E324,"Occupied rooms exceed sellable rooms",IF(G324&gt;F324,"Complimentary rooms exceed occupied rooms",IF(J324&gt;F324,"Stayovers exceed occupied rooms",IF(OR(M324&lt;0,N324&lt;0,O324&lt;0,AA324&lt;0),"Negative amount entered",IF(OR(Q324&gt;1,Q324&lt;0),"Check occupancy","OK"))))))),"Check Data"))</f>
        <v/>
      </c>
      <c r="AJ324" s="28" t="n"/>
    </row>
    <row r="325">
      <c r="A325" s="46" t="n"/>
      <c r="B325" s="27">
        <f>IF(A325="","",IFERROR(IF(MOD(A325,7)=0,"Sunday",IF(MOD(A325,7)=1,"Monday",IF(MOD(A325,7)=2,"Tuesday",IF(MOD(A325,7)=3,"Wednesday",IF(MOD(A325,7)=4,"Thursday",IF(MOD(A325,7)=5,"Friday","Saturday")))))),""))</f>
        <v/>
      </c>
      <c r="C325" s="28" t="n"/>
      <c r="D325" s="28" t="n"/>
      <c r="E325" s="27">
        <f>IF(A325="","",IFERROR(C325-D325,0))</f>
        <v/>
      </c>
      <c r="F325" s="28" t="n"/>
      <c r="G325" s="28" t="n"/>
      <c r="H325" s="28" t="n"/>
      <c r="I325" s="28" t="n"/>
      <c r="J325" s="28" t="n"/>
      <c r="K325" s="28" t="n"/>
      <c r="L325" s="28" t="n"/>
      <c r="M325" s="47" t="n"/>
      <c r="N325" s="47" t="n"/>
      <c r="O325" s="47" t="n"/>
      <c r="P325" s="48">
        <f>IF(A325="","",IFERROR(SUM(M325:O325),0))</f>
        <v/>
      </c>
      <c r="Q325" s="49">
        <f>IF(A325="","",IFERROR(F325/E325,0))</f>
        <v/>
      </c>
      <c r="R325" s="48">
        <f>IF(A325="","",IFERROR(M325/F325,0))</f>
        <v/>
      </c>
      <c r="S325" s="48">
        <f>IF(A325="","",IFERROR(M325/E325,0))</f>
        <v/>
      </c>
      <c r="T325" s="28" t="n"/>
      <c r="U325" s="50" t="n"/>
      <c r="V325" s="50" t="n"/>
      <c r="W325" s="50" t="n"/>
      <c r="X325" s="50" t="n"/>
      <c r="Y325" s="50" t="n"/>
      <c r="Z325" s="51">
        <f>IF(A325="","",IFERROR(SUM(U325:Y325),0))</f>
        <v/>
      </c>
      <c r="AA325" s="47" t="n"/>
      <c r="AB325" s="49">
        <f>IF(A325="","",IFERROR(AA325/P325,0))</f>
        <v/>
      </c>
      <c r="AC325" s="28" t="n"/>
      <c r="AD325" s="47" t="n"/>
      <c r="AE325" s="50" t="n"/>
      <c r="AF325" s="51">
        <f>IF(A325="","",IFERROR(T325/U325,0))</f>
        <v/>
      </c>
      <c r="AG325" s="28" t="n"/>
      <c r="AH325" s="28" t="n"/>
      <c r="AI325" s="27">
        <f>IF(A325="","",IFERROR(IF(C325&lt;&gt;'Dashboard'!$K$3,"Check room count",IF(D325&gt;C325,"Out-of-order rooms exceed inventory",IF(F325&gt;E325,"Occupied rooms exceed sellable rooms",IF(G325&gt;F325,"Complimentary rooms exceed occupied rooms",IF(J325&gt;F325,"Stayovers exceed occupied rooms",IF(OR(M325&lt;0,N325&lt;0,O325&lt;0,AA325&lt;0),"Negative amount entered",IF(OR(Q325&gt;1,Q325&lt;0),"Check occupancy","OK"))))))),"Check Data"))</f>
        <v/>
      </c>
      <c r="AJ325" s="28" t="n"/>
    </row>
    <row r="326">
      <c r="A326" s="46" t="n"/>
      <c r="B326" s="27">
        <f>IF(A326="","",IFERROR(IF(MOD(A326,7)=0,"Sunday",IF(MOD(A326,7)=1,"Monday",IF(MOD(A326,7)=2,"Tuesday",IF(MOD(A326,7)=3,"Wednesday",IF(MOD(A326,7)=4,"Thursday",IF(MOD(A326,7)=5,"Friday","Saturday")))))),""))</f>
        <v/>
      </c>
      <c r="C326" s="28" t="n"/>
      <c r="D326" s="28" t="n"/>
      <c r="E326" s="27">
        <f>IF(A326="","",IFERROR(C326-D326,0))</f>
        <v/>
      </c>
      <c r="F326" s="28" t="n"/>
      <c r="G326" s="28" t="n"/>
      <c r="H326" s="28" t="n"/>
      <c r="I326" s="28" t="n"/>
      <c r="J326" s="28" t="n"/>
      <c r="K326" s="28" t="n"/>
      <c r="L326" s="28" t="n"/>
      <c r="M326" s="47" t="n"/>
      <c r="N326" s="47" t="n"/>
      <c r="O326" s="47" t="n"/>
      <c r="P326" s="48">
        <f>IF(A326="","",IFERROR(SUM(M326:O326),0))</f>
        <v/>
      </c>
      <c r="Q326" s="49">
        <f>IF(A326="","",IFERROR(F326/E326,0))</f>
        <v/>
      </c>
      <c r="R326" s="48">
        <f>IF(A326="","",IFERROR(M326/F326,0))</f>
        <v/>
      </c>
      <c r="S326" s="48">
        <f>IF(A326="","",IFERROR(M326/E326,0))</f>
        <v/>
      </c>
      <c r="T326" s="28" t="n"/>
      <c r="U326" s="50" t="n"/>
      <c r="V326" s="50" t="n"/>
      <c r="W326" s="50" t="n"/>
      <c r="X326" s="50" t="n"/>
      <c r="Y326" s="50" t="n"/>
      <c r="Z326" s="51">
        <f>IF(A326="","",IFERROR(SUM(U326:Y326),0))</f>
        <v/>
      </c>
      <c r="AA326" s="47" t="n"/>
      <c r="AB326" s="49">
        <f>IF(A326="","",IFERROR(AA326/P326,0))</f>
        <v/>
      </c>
      <c r="AC326" s="28" t="n"/>
      <c r="AD326" s="47" t="n"/>
      <c r="AE326" s="50" t="n"/>
      <c r="AF326" s="51">
        <f>IF(A326="","",IFERROR(T326/U326,0))</f>
        <v/>
      </c>
      <c r="AG326" s="28" t="n"/>
      <c r="AH326" s="28" t="n"/>
      <c r="AI326" s="27">
        <f>IF(A326="","",IFERROR(IF(C326&lt;&gt;'Dashboard'!$K$3,"Check room count",IF(D326&gt;C326,"Out-of-order rooms exceed inventory",IF(F326&gt;E326,"Occupied rooms exceed sellable rooms",IF(G326&gt;F326,"Complimentary rooms exceed occupied rooms",IF(J326&gt;F326,"Stayovers exceed occupied rooms",IF(OR(M326&lt;0,N326&lt;0,O326&lt;0,AA326&lt;0),"Negative amount entered",IF(OR(Q326&gt;1,Q326&lt;0),"Check occupancy","OK"))))))),"Check Data"))</f>
        <v/>
      </c>
      <c r="AJ326" s="28" t="n"/>
    </row>
    <row r="327">
      <c r="A327" s="46" t="n"/>
      <c r="B327" s="27">
        <f>IF(A327="","",IFERROR(IF(MOD(A327,7)=0,"Sunday",IF(MOD(A327,7)=1,"Monday",IF(MOD(A327,7)=2,"Tuesday",IF(MOD(A327,7)=3,"Wednesday",IF(MOD(A327,7)=4,"Thursday",IF(MOD(A327,7)=5,"Friday","Saturday")))))),""))</f>
        <v/>
      </c>
      <c r="C327" s="28" t="n"/>
      <c r="D327" s="28" t="n"/>
      <c r="E327" s="27">
        <f>IF(A327="","",IFERROR(C327-D327,0))</f>
        <v/>
      </c>
      <c r="F327" s="28" t="n"/>
      <c r="G327" s="28" t="n"/>
      <c r="H327" s="28" t="n"/>
      <c r="I327" s="28" t="n"/>
      <c r="J327" s="28" t="n"/>
      <c r="K327" s="28" t="n"/>
      <c r="L327" s="28" t="n"/>
      <c r="M327" s="47" t="n"/>
      <c r="N327" s="47" t="n"/>
      <c r="O327" s="47" t="n"/>
      <c r="P327" s="48">
        <f>IF(A327="","",IFERROR(SUM(M327:O327),0))</f>
        <v/>
      </c>
      <c r="Q327" s="49">
        <f>IF(A327="","",IFERROR(F327/E327,0))</f>
        <v/>
      </c>
      <c r="R327" s="48">
        <f>IF(A327="","",IFERROR(M327/F327,0))</f>
        <v/>
      </c>
      <c r="S327" s="48">
        <f>IF(A327="","",IFERROR(M327/E327,0))</f>
        <v/>
      </c>
      <c r="T327" s="28" t="n"/>
      <c r="U327" s="50" t="n"/>
      <c r="V327" s="50" t="n"/>
      <c r="W327" s="50" t="n"/>
      <c r="X327" s="50" t="n"/>
      <c r="Y327" s="50" t="n"/>
      <c r="Z327" s="51">
        <f>IF(A327="","",IFERROR(SUM(U327:Y327),0))</f>
        <v/>
      </c>
      <c r="AA327" s="47" t="n"/>
      <c r="AB327" s="49">
        <f>IF(A327="","",IFERROR(AA327/P327,0))</f>
        <v/>
      </c>
      <c r="AC327" s="28" t="n"/>
      <c r="AD327" s="47" t="n"/>
      <c r="AE327" s="50" t="n"/>
      <c r="AF327" s="51">
        <f>IF(A327="","",IFERROR(T327/U327,0))</f>
        <v/>
      </c>
      <c r="AG327" s="28" t="n"/>
      <c r="AH327" s="28" t="n"/>
      <c r="AI327" s="27">
        <f>IF(A327="","",IFERROR(IF(C327&lt;&gt;'Dashboard'!$K$3,"Check room count",IF(D327&gt;C327,"Out-of-order rooms exceed inventory",IF(F327&gt;E327,"Occupied rooms exceed sellable rooms",IF(G327&gt;F327,"Complimentary rooms exceed occupied rooms",IF(J327&gt;F327,"Stayovers exceed occupied rooms",IF(OR(M327&lt;0,N327&lt;0,O327&lt;0,AA327&lt;0),"Negative amount entered",IF(OR(Q327&gt;1,Q327&lt;0),"Check occupancy","OK"))))))),"Check Data"))</f>
        <v/>
      </c>
      <c r="AJ327" s="28" t="n"/>
    </row>
    <row r="328">
      <c r="A328" s="46" t="n"/>
      <c r="B328" s="27">
        <f>IF(A328="","",IFERROR(IF(MOD(A328,7)=0,"Sunday",IF(MOD(A328,7)=1,"Monday",IF(MOD(A328,7)=2,"Tuesday",IF(MOD(A328,7)=3,"Wednesday",IF(MOD(A328,7)=4,"Thursday",IF(MOD(A328,7)=5,"Friday","Saturday")))))),""))</f>
        <v/>
      </c>
      <c r="C328" s="28" t="n"/>
      <c r="D328" s="28" t="n"/>
      <c r="E328" s="27">
        <f>IF(A328="","",IFERROR(C328-D328,0))</f>
        <v/>
      </c>
      <c r="F328" s="28" t="n"/>
      <c r="G328" s="28" t="n"/>
      <c r="H328" s="28" t="n"/>
      <c r="I328" s="28" t="n"/>
      <c r="J328" s="28" t="n"/>
      <c r="K328" s="28" t="n"/>
      <c r="L328" s="28" t="n"/>
      <c r="M328" s="47" t="n"/>
      <c r="N328" s="47" t="n"/>
      <c r="O328" s="47" t="n"/>
      <c r="P328" s="48">
        <f>IF(A328="","",IFERROR(SUM(M328:O328),0))</f>
        <v/>
      </c>
      <c r="Q328" s="49">
        <f>IF(A328="","",IFERROR(F328/E328,0))</f>
        <v/>
      </c>
      <c r="R328" s="48">
        <f>IF(A328="","",IFERROR(M328/F328,0))</f>
        <v/>
      </c>
      <c r="S328" s="48">
        <f>IF(A328="","",IFERROR(M328/E328,0))</f>
        <v/>
      </c>
      <c r="T328" s="28" t="n"/>
      <c r="U328" s="50" t="n"/>
      <c r="V328" s="50" t="n"/>
      <c r="W328" s="50" t="n"/>
      <c r="X328" s="50" t="n"/>
      <c r="Y328" s="50" t="n"/>
      <c r="Z328" s="51">
        <f>IF(A328="","",IFERROR(SUM(U328:Y328),0))</f>
        <v/>
      </c>
      <c r="AA328" s="47" t="n"/>
      <c r="AB328" s="49">
        <f>IF(A328="","",IFERROR(AA328/P328,0))</f>
        <v/>
      </c>
      <c r="AC328" s="28" t="n"/>
      <c r="AD328" s="47" t="n"/>
      <c r="AE328" s="50" t="n"/>
      <c r="AF328" s="51">
        <f>IF(A328="","",IFERROR(T328/U328,0))</f>
        <v/>
      </c>
      <c r="AG328" s="28" t="n"/>
      <c r="AH328" s="28" t="n"/>
      <c r="AI328" s="27">
        <f>IF(A328="","",IFERROR(IF(C328&lt;&gt;'Dashboard'!$K$3,"Check room count",IF(D328&gt;C328,"Out-of-order rooms exceed inventory",IF(F328&gt;E328,"Occupied rooms exceed sellable rooms",IF(G328&gt;F328,"Complimentary rooms exceed occupied rooms",IF(J328&gt;F328,"Stayovers exceed occupied rooms",IF(OR(M328&lt;0,N328&lt;0,O328&lt;0,AA328&lt;0),"Negative amount entered",IF(OR(Q328&gt;1,Q328&lt;0),"Check occupancy","OK"))))))),"Check Data"))</f>
        <v/>
      </c>
      <c r="AJ328" s="28" t="n"/>
    </row>
    <row r="329">
      <c r="A329" s="46" t="n"/>
      <c r="B329" s="27">
        <f>IF(A329="","",IFERROR(IF(MOD(A329,7)=0,"Sunday",IF(MOD(A329,7)=1,"Monday",IF(MOD(A329,7)=2,"Tuesday",IF(MOD(A329,7)=3,"Wednesday",IF(MOD(A329,7)=4,"Thursday",IF(MOD(A329,7)=5,"Friday","Saturday")))))),""))</f>
        <v/>
      </c>
      <c r="C329" s="28" t="n"/>
      <c r="D329" s="28" t="n"/>
      <c r="E329" s="27">
        <f>IF(A329="","",IFERROR(C329-D329,0))</f>
        <v/>
      </c>
      <c r="F329" s="28" t="n"/>
      <c r="G329" s="28" t="n"/>
      <c r="H329" s="28" t="n"/>
      <c r="I329" s="28" t="n"/>
      <c r="J329" s="28" t="n"/>
      <c r="K329" s="28" t="n"/>
      <c r="L329" s="28" t="n"/>
      <c r="M329" s="47" t="n"/>
      <c r="N329" s="47" t="n"/>
      <c r="O329" s="47" t="n"/>
      <c r="P329" s="48">
        <f>IF(A329="","",IFERROR(SUM(M329:O329),0))</f>
        <v/>
      </c>
      <c r="Q329" s="49">
        <f>IF(A329="","",IFERROR(F329/E329,0))</f>
        <v/>
      </c>
      <c r="R329" s="48">
        <f>IF(A329="","",IFERROR(M329/F329,0))</f>
        <v/>
      </c>
      <c r="S329" s="48">
        <f>IF(A329="","",IFERROR(M329/E329,0))</f>
        <v/>
      </c>
      <c r="T329" s="28" t="n"/>
      <c r="U329" s="50" t="n"/>
      <c r="V329" s="50" t="n"/>
      <c r="W329" s="50" t="n"/>
      <c r="X329" s="50" t="n"/>
      <c r="Y329" s="50" t="n"/>
      <c r="Z329" s="51">
        <f>IF(A329="","",IFERROR(SUM(U329:Y329),0))</f>
        <v/>
      </c>
      <c r="AA329" s="47" t="n"/>
      <c r="AB329" s="49">
        <f>IF(A329="","",IFERROR(AA329/P329,0))</f>
        <v/>
      </c>
      <c r="AC329" s="28" t="n"/>
      <c r="AD329" s="47" t="n"/>
      <c r="AE329" s="50" t="n"/>
      <c r="AF329" s="51">
        <f>IF(A329="","",IFERROR(T329/U329,0))</f>
        <v/>
      </c>
      <c r="AG329" s="28" t="n"/>
      <c r="AH329" s="28" t="n"/>
      <c r="AI329" s="27">
        <f>IF(A329="","",IFERROR(IF(C329&lt;&gt;'Dashboard'!$K$3,"Check room count",IF(D329&gt;C329,"Out-of-order rooms exceed inventory",IF(F329&gt;E329,"Occupied rooms exceed sellable rooms",IF(G329&gt;F329,"Complimentary rooms exceed occupied rooms",IF(J329&gt;F329,"Stayovers exceed occupied rooms",IF(OR(M329&lt;0,N329&lt;0,O329&lt;0,AA329&lt;0),"Negative amount entered",IF(OR(Q329&gt;1,Q329&lt;0),"Check occupancy","OK"))))))),"Check Data"))</f>
        <v/>
      </c>
      <c r="AJ329" s="28" t="n"/>
    </row>
    <row r="330">
      <c r="A330" s="46" t="n"/>
      <c r="B330" s="27">
        <f>IF(A330="","",IFERROR(IF(MOD(A330,7)=0,"Sunday",IF(MOD(A330,7)=1,"Monday",IF(MOD(A330,7)=2,"Tuesday",IF(MOD(A330,7)=3,"Wednesday",IF(MOD(A330,7)=4,"Thursday",IF(MOD(A330,7)=5,"Friday","Saturday")))))),""))</f>
        <v/>
      </c>
      <c r="C330" s="28" t="n"/>
      <c r="D330" s="28" t="n"/>
      <c r="E330" s="27">
        <f>IF(A330="","",IFERROR(C330-D330,0))</f>
        <v/>
      </c>
      <c r="F330" s="28" t="n"/>
      <c r="G330" s="28" t="n"/>
      <c r="H330" s="28" t="n"/>
      <c r="I330" s="28" t="n"/>
      <c r="J330" s="28" t="n"/>
      <c r="K330" s="28" t="n"/>
      <c r="L330" s="28" t="n"/>
      <c r="M330" s="47" t="n"/>
      <c r="N330" s="47" t="n"/>
      <c r="O330" s="47" t="n"/>
      <c r="P330" s="48">
        <f>IF(A330="","",IFERROR(SUM(M330:O330),0))</f>
        <v/>
      </c>
      <c r="Q330" s="49">
        <f>IF(A330="","",IFERROR(F330/E330,0))</f>
        <v/>
      </c>
      <c r="R330" s="48">
        <f>IF(A330="","",IFERROR(M330/F330,0))</f>
        <v/>
      </c>
      <c r="S330" s="48">
        <f>IF(A330="","",IFERROR(M330/E330,0))</f>
        <v/>
      </c>
      <c r="T330" s="28" t="n"/>
      <c r="U330" s="50" t="n"/>
      <c r="V330" s="50" t="n"/>
      <c r="W330" s="50" t="n"/>
      <c r="X330" s="50" t="n"/>
      <c r="Y330" s="50" t="n"/>
      <c r="Z330" s="51">
        <f>IF(A330="","",IFERROR(SUM(U330:Y330),0))</f>
        <v/>
      </c>
      <c r="AA330" s="47" t="n"/>
      <c r="AB330" s="49">
        <f>IF(A330="","",IFERROR(AA330/P330,0))</f>
        <v/>
      </c>
      <c r="AC330" s="28" t="n"/>
      <c r="AD330" s="47" t="n"/>
      <c r="AE330" s="50" t="n"/>
      <c r="AF330" s="51">
        <f>IF(A330="","",IFERROR(T330/U330,0))</f>
        <v/>
      </c>
      <c r="AG330" s="28" t="n"/>
      <c r="AH330" s="28" t="n"/>
      <c r="AI330" s="27">
        <f>IF(A330="","",IFERROR(IF(C330&lt;&gt;'Dashboard'!$K$3,"Check room count",IF(D330&gt;C330,"Out-of-order rooms exceed inventory",IF(F330&gt;E330,"Occupied rooms exceed sellable rooms",IF(G330&gt;F330,"Complimentary rooms exceed occupied rooms",IF(J330&gt;F330,"Stayovers exceed occupied rooms",IF(OR(M330&lt;0,N330&lt;0,O330&lt;0,AA330&lt;0),"Negative amount entered",IF(OR(Q330&gt;1,Q330&lt;0),"Check occupancy","OK"))))))),"Check Data"))</f>
        <v/>
      </c>
      <c r="AJ330" s="28" t="n"/>
    </row>
    <row r="331">
      <c r="A331" s="46" t="n"/>
      <c r="B331" s="27">
        <f>IF(A331="","",IFERROR(IF(MOD(A331,7)=0,"Sunday",IF(MOD(A331,7)=1,"Monday",IF(MOD(A331,7)=2,"Tuesday",IF(MOD(A331,7)=3,"Wednesday",IF(MOD(A331,7)=4,"Thursday",IF(MOD(A331,7)=5,"Friday","Saturday")))))),""))</f>
        <v/>
      </c>
      <c r="C331" s="28" t="n"/>
      <c r="D331" s="28" t="n"/>
      <c r="E331" s="27">
        <f>IF(A331="","",IFERROR(C331-D331,0))</f>
        <v/>
      </c>
      <c r="F331" s="28" t="n"/>
      <c r="G331" s="28" t="n"/>
      <c r="H331" s="28" t="n"/>
      <c r="I331" s="28" t="n"/>
      <c r="J331" s="28" t="n"/>
      <c r="K331" s="28" t="n"/>
      <c r="L331" s="28" t="n"/>
      <c r="M331" s="47" t="n"/>
      <c r="N331" s="47" t="n"/>
      <c r="O331" s="47" t="n"/>
      <c r="P331" s="48">
        <f>IF(A331="","",IFERROR(SUM(M331:O331),0))</f>
        <v/>
      </c>
      <c r="Q331" s="49">
        <f>IF(A331="","",IFERROR(F331/E331,0))</f>
        <v/>
      </c>
      <c r="R331" s="48">
        <f>IF(A331="","",IFERROR(M331/F331,0))</f>
        <v/>
      </c>
      <c r="S331" s="48">
        <f>IF(A331="","",IFERROR(M331/E331,0))</f>
        <v/>
      </c>
      <c r="T331" s="28" t="n"/>
      <c r="U331" s="50" t="n"/>
      <c r="V331" s="50" t="n"/>
      <c r="W331" s="50" t="n"/>
      <c r="X331" s="50" t="n"/>
      <c r="Y331" s="50" t="n"/>
      <c r="Z331" s="51">
        <f>IF(A331="","",IFERROR(SUM(U331:Y331),0))</f>
        <v/>
      </c>
      <c r="AA331" s="47" t="n"/>
      <c r="AB331" s="49">
        <f>IF(A331="","",IFERROR(AA331/P331,0))</f>
        <v/>
      </c>
      <c r="AC331" s="28" t="n"/>
      <c r="AD331" s="47" t="n"/>
      <c r="AE331" s="50" t="n"/>
      <c r="AF331" s="51">
        <f>IF(A331="","",IFERROR(T331/U331,0))</f>
        <v/>
      </c>
      <c r="AG331" s="28" t="n"/>
      <c r="AH331" s="28" t="n"/>
      <c r="AI331" s="27">
        <f>IF(A331="","",IFERROR(IF(C331&lt;&gt;'Dashboard'!$K$3,"Check room count",IF(D331&gt;C331,"Out-of-order rooms exceed inventory",IF(F331&gt;E331,"Occupied rooms exceed sellable rooms",IF(G331&gt;F331,"Complimentary rooms exceed occupied rooms",IF(J331&gt;F331,"Stayovers exceed occupied rooms",IF(OR(M331&lt;0,N331&lt;0,O331&lt;0,AA331&lt;0),"Negative amount entered",IF(OR(Q331&gt;1,Q331&lt;0),"Check occupancy","OK"))))))),"Check Data"))</f>
        <v/>
      </c>
      <c r="AJ331" s="28" t="n"/>
    </row>
    <row r="332">
      <c r="A332" s="46" t="n"/>
      <c r="B332" s="27">
        <f>IF(A332="","",IFERROR(IF(MOD(A332,7)=0,"Sunday",IF(MOD(A332,7)=1,"Monday",IF(MOD(A332,7)=2,"Tuesday",IF(MOD(A332,7)=3,"Wednesday",IF(MOD(A332,7)=4,"Thursday",IF(MOD(A332,7)=5,"Friday","Saturday")))))),""))</f>
        <v/>
      </c>
      <c r="C332" s="28" t="n"/>
      <c r="D332" s="28" t="n"/>
      <c r="E332" s="27">
        <f>IF(A332="","",IFERROR(C332-D332,0))</f>
        <v/>
      </c>
      <c r="F332" s="28" t="n"/>
      <c r="G332" s="28" t="n"/>
      <c r="H332" s="28" t="n"/>
      <c r="I332" s="28" t="n"/>
      <c r="J332" s="28" t="n"/>
      <c r="K332" s="28" t="n"/>
      <c r="L332" s="28" t="n"/>
      <c r="M332" s="47" t="n"/>
      <c r="N332" s="47" t="n"/>
      <c r="O332" s="47" t="n"/>
      <c r="P332" s="48">
        <f>IF(A332="","",IFERROR(SUM(M332:O332),0))</f>
        <v/>
      </c>
      <c r="Q332" s="49">
        <f>IF(A332="","",IFERROR(F332/E332,0))</f>
        <v/>
      </c>
      <c r="R332" s="48">
        <f>IF(A332="","",IFERROR(M332/F332,0))</f>
        <v/>
      </c>
      <c r="S332" s="48">
        <f>IF(A332="","",IFERROR(M332/E332,0))</f>
        <v/>
      </c>
      <c r="T332" s="28" t="n"/>
      <c r="U332" s="50" t="n"/>
      <c r="V332" s="50" t="n"/>
      <c r="W332" s="50" t="n"/>
      <c r="X332" s="50" t="n"/>
      <c r="Y332" s="50" t="n"/>
      <c r="Z332" s="51">
        <f>IF(A332="","",IFERROR(SUM(U332:Y332),0))</f>
        <v/>
      </c>
      <c r="AA332" s="47" t="n"/>
      <c r="AB332" s="49">
        <f>IF(A332="","",IFERROR(AA332/P332,0))</f>
        <v/>
      </c>
      <c r="AC332" s="28" t="n"/>
      <c r="AD332" s="47" t="n"/>
      <c r="AE332" s="50" t="n"/>
      <c r="AF332" s="51">
        <f>IF(A332="","",IFERROR(T332/U332,0))</f>
        <v/>
      </c>
      <c r="AG332" s="28" t="n"/>
      <c r="AH332" s="28" t="n"/>
      <c r="AI332" s="27">
        <f>IF(A332="","",IFERROR(IF(C332&lt;&gt;'Dashboard'!$K$3,"Check room count",IF(D332&gt;C332,"Out-of-order rooms exceed inventory",IF(F332&gt;E332,"Occupied rooms exceed sellable rooms",IF(G332&gt;F332,"Complimentary rooms exceed occupied rooms",IF(J332&gt;F332,"Stayovers exceed occupied rooms",IF(OR(M332&lt;0,N332&lt;0,O332&lt;0,AA332&lt;0),"Negative amount entered",IF(OR(Q332&gt;1,Q332&lt;0),"Check occupancy","OK"))))))),"Check Data"))</f>
        <v/>
      </c>
      <c r="AJ332" s="28" t="n"/>
    </row>
    <row r="333">
      <c r="A333" s="46" t="n"/>
      <c r="B333" s="27">
        <f>IF(A333="","",IFERROR(IF(MOD(A333,7)=0,"Sunday",IF(MOD(A333,7)=1,"Monday",IF(MOD(A333,7)=2,"Tuesday",IF(MOD(A333,7)=3,"Wednesday",IF(MOD(A333,7)=4,"Thursday",IF(MOD(A333,7)=5,"Friday","Saturday")))))),""))</f>
        <v/>
      </c>
      <c r="C333" s="28" t="n"/>
      <c r="D333" s="28" t="n"/>
      <c r="E333" s="27">
        <f>IF(A333="","",IFERROR(C333-D333,0))</f>
        <v/>
      </c>
      <c r="F333" s="28" t="n"/>
      <c r="G333" s="28" t="n"/>
      <c r="H333" s="28" t="n"/>
      <c r="I333" s="28" t="n"/>
      <c r="J333" s="28" t="n"/>
      <c r="K333" s="28" t="n"/>
      <c r="L333" s="28" t="n"/>
      <c r="M333" s="47" t="n"/>
      <c r="N333" s="47" t="n"/>
      <c r="O333" s="47" t="n"/>
      <c r="P333" s="48">
        <f>IF(A333="","",IFERROR(SUM(M333:O333),0))</f>
        <v/>
      </c>
      <c r="Q333" s="49">
        <f>IF(A333="","",IFERROR(F333/E333,0))</f>
        <v/>
      </c>
      <c r="R333" s="48">
        <f>IF(A333="","",IFERROR(M333/F333,0))</f>
        <v/>
      </c>
      <c r="S333" s="48">
        <f>IF(A333="","",IFERROR(M333/E333,0))</f>
        <v/>
      </c>
      <c r="T333" s="28" t="n"/>
      <c r="U333" s="50" t="n"/>
      <c r="V333" s="50" t="n"/>
      <c r="W333" s="50" t="n"/>
      <c r="X333" s="50" t="n"/>
      <c r="Y333" s="50" t="n"/>
      <c r="Z333" s="51">
        <f>IF(A333="","",IFERROR(SUM(U333:Y333),0))</f>
        <v/>
      </c>
      <c r="AA333" s="47" t="n"/>
      <c r="AB333" s="49">
        <f>IF(A333="","",IFERROR(AA333/P333,0))</f>
        <v/>
      </c>
      <c r="AC333" s="28" t="n"/>
      <c r="AD333" s="47" t="n"/>
      <c r="AE333" s="50" t="n"/>
      <c r="AF333" s="51">
        <f>IF(A333="","",IFERROR(T333/U333,0))</f>
        <v/>
      </c>
      <c r="AG333" s="28" t="n"/>
      <c r="AH333" s="28" t="n"/>
      <c r="AI333" s="27">
        <f>IF(A333="","",IFERROR(IF(C333&lt;&gt;'Dashboard'!$K$3,"Check room count",IF(D333&gt;C333,"Out-of-order rooms exceed inventory",IF(F333&gt;E333,"Occupied rooms exceed sellable rooms",IF(G333&gt;F333,"Complimentary rooms exceed occupied rooms",IF(J333&gt;F333,"Stayovers exceed occupied rooms",IF(OR(M333&lt;0,N333&lt;0,O333&lt;0,AA333&lt;0),"Negative amount entered",IF(OR(Q333&gt;1,Q333&lt;0),"Check occupancy","OK"))))))),"Check Data"))</f>
        <v/>
      </c>
      <c r="AJ333" s="28" t="n"/>
    </row>
    <row r="334">
      <c r="A334" s="46" t="n"/>
      <c r="B334" s="27">
        <f>IF(A334="","",IFERROR(IF(MOD(A334,7)=0,"Sunday",IF(MOD(A334,7)=1,"Monday",IF(MOD(A334,7)=2,"Tuesday",IF(MOD(A334,7)=3,"Wednesday",IF(MOD(A334,7)=4,"Thursday",IF(MOD(A334,7)=5,"Friday","Saturday")))))),""))</f>
        <v/>
      </c>
      <c r="C334" s="28" t="n"/>
      <c r="D334" s="28" t="n"/>
      <c r="E334" s="27">
        <f>IF(A334="","",IFERROR(C334-D334,0))</f>
        <v/>
      </c>
      <c r="F334" s="28" t="n"/>
      <c r="G334" s="28" t="n"/>
      <c r="H334" s="28" t="n"/>
      <c r="I334" s="28" t="n"/>
      <c r="J334" s="28" t="n"/>
      <c r="K334" s="28" t="n"/>
      <c r="L334" s="28" t="n"/>
      <c r="M334" s="47" t="n"/>
      <c r="N334" s="47" t="n"/>
      <c r="O334" s="47" t="n"/>
      <c r="P334" s="48">
        <f>IF(A334="","",IFERROR(SUM(M334:O334),0))</f>
        <v/>
      </c>
      <c r="Q334" s="49">
        <f>IF(A334="","",IFERROR(F334/E334,0))</f>
        <v/>
      </c>
      <c r="R334" s="48">
        <f>IF(A334="","",IFERROR(M334/F334,0))</f>
        <v/>
      </c>
      <c r="S334" s="48">
        <f>IF(A334="","",IFERROR(M334/E334,0))</f>
        <v/>
      </c>
      <c r="T334" s="28" t="n"/>
      <c r="U334" s="50" t="n"/>
      <c r="V334" s="50" t="n"/>
      <c r="W334" s="50" t="n"/>
      <c r="X334" s="50" t="n"/>
      <c r="Y334" s="50" t="n"/>
      <c r="Z334" s="51">
        <f>IF(A334="","",IFERROR(SUM(U334:Y334),0))</f>
        <v/>
      </c>
      <c r="AA334" s="47" t="n"/>
      <c r="AB334" s="49">
        <f>IF(A334="","",IFERROR(AA334/P334,0))</f>
        <v/>
      </c>
      <c r="AC334" s="28" t="n"/>
      <c r="AD334" s="47" t="n"/>
      <c r="AE334" s="50" t="n"/>
      <c r="AF334" s="51">
        <f>IF(A334="","",IFERROR(T334/U334,0))</f>
        <v/>
      </c>
      <c r="AG334" s="28" t="n"/>
      <c r="AH334" s="28" t="n"/>
      <c r="AI334" s="27">
        <f>IF(A334="","",IFERROR(IF(C334&lt;&gt;'Dashboard'!$K$3,"Check room count",IF(D334&gt;C334,"Out-of-order rooms exceed inventory",IF(F334&gt;E334,"Occupied rooms exceed sellable rooms",IF(G334&gt;F334,"Complimentary rooms exceed occupied rooms",IF(J334&gt;F334,"Stayovers exceed occupied rooms",IF(OR(M334&lt;0,N334&lt;0,O334&lt;0,AA334&lt;0),"Negative amount entered",IF(OR(Q334&gt;1,Q334&lt;0),"Check occupancy","OK"))))))),"Check Data"))</f>
        <v/>
      </c>
      <c r="AJ334" s="28" t="n"/>
    </row>
    <row r="335">
      <c r="A335" s="46" t="n"/>
      <c r="B335" s="27">
        <f>IF(A335="","",IFERROR(IF(MOD(A335,7)=0,"Sunday",IF(MOD(A335,7)=1,"Monday",IF(MOD(A335,7)=2,"Tuesday",IF(MOD(A335,7)=3,"Wednesday",IF(MOD(A335,7)=4,"Thursday",IF(MOD(A335,7)=5,"Friday","Saturday")))))),""))</f>
        <v/>
      </c>
      <c r="C335" s="28" t="n"/>
      <c r="D335" s="28" t="n"/>
      <c r="E335" s="27">
        <f>IF(A335="","",IFERROR(C335-D335,0))</f>
        <v/>
      </c>
      <c r="F335" s="28" t="n"/>
      <c r="G335" s="28" t="n"/>
      <c r="H335" s="28" t="n"/>
      <c r="I335" s="28" t="n"/>
      <c r="J335" s="28" t="n"/>
      <c r="K335" s="28" t="n"/>
      <c r="L335" s="28" t="n"/>
      <c r="M335" s="47" t="n"/>
      <c r="N335" s="47" t="n"/>
      <c r="O335" s="47" t="n"/>
      <c r="P335" s="48">
        <f>IF(A335="","",IFERROR(SUM(M335:O335),0))</f>
        <v/>
      </c>
      <c r="Q335" s="49">
        <f>IF(A335="","",IFERROR(F335/E335,0))</f>
        <v/>
      </c>
      <c r="R335" s="48">
        <f>IF(A335="","",IFERROR(M335/F335,0))</f>
        <v/>
      </c>
      <c r="S335" s="48">
        <f>IF(A335="","",IFERROR(M335/E335,0))</f>
        <v/>
      </c>
      <c r="T335" s="28" t="n"/>
      <c r="U335" s="50" t="n"/>
      <c r="V335" s="50" t="n"/>
      <c r="W335" s="50" t="n"/>
      <c r="X335" s="50" t="n"/>
      <c r="Y335" s="50" t="n"/>
      <c r="Z335" s="51">
        <f>IF(A335="","",IFERROR(SUM(U335:Y335),0))</f>
        <v/>
      </c>
      <c r="AA335" s="47" t="n"/>
      <c r="AB335" s="49">
        <f>IF(A335="","",IFERROR(AA335/P335,0))</f>
        <v/>
      </c>
      <c r="AC335" s="28" t="n"/>
      <c r="AD335" s="47" t="n"/>
      <c r="AE335" s="50" t="n"/>
      <c r="AF335" s="51">
        <f>IF(A335="","",IFERROR(T335/U335,0))</f>
        <v/>
      </c>
      <c r="AG335" s="28" t="n"/>
      <c r="AH335" s="28" t="n"/>
      <c r="AI335" s="27">
        <f>IF(A335="","",IFERROR(IF(C335&lt;&gt;'Dashboard'!$K$3,"Check room count",IF(D335&gt;C335,"Out-of-order rooms exceed inventory",IF(F335&gt;E335,"Occupied rooms exceed sellable rooms",IF(G335&gt;F335,"Complimentary rooms exceed occupied rooms",IF(J335&gt;F335,"Stayovers exceed occupied rooms",IF(OR(M335&lt;0,N335&lt;0,O335&lt;0,AA335&lt;0),"Negative amount entered",IF(OR(Q335&gt;1,Q335&lt;0),"Check occupancy","OK"))))))),"Check Data"))</f>
        <v/>
      </c>
      <c r="AJ335" s="28" t="n"/>
    </row>
    <row r="336">
      <c r="A336" s="46" t="n"/>
      <c r="B336" s="27">
        <f>IF(A336="","",IFERROR(IF(MOD(A336,7)=0,"Sunday",IF(MOD(A336,7)=1,"Monday",IF(MOD(A336,7)=2,"Tuesday",IF(MOD(A336,7)=3,"Wednesday",IF(MOD(A336,7)=4,"Thursday",IF(MOD(A336,7)=5,"Friday","Saturday")))))),""))</f>
        <v/>
      </c>
      <c r="C336" s="28" t="n"/>
      <c r="D336" s="28" t="n"/>
      <c r="E336" s="27">
        <f>IF(A336="","",IFERROR(C336-D336,0))</f>
        <v/>
      </c>
      <c r="F336" s="28" t="n"/>
      <c r="G336" s="28" t="n"/>
      <c r="H336" s="28" t="n"/>
      <c r="I336" s="28" t="n"/>
      <c r="J336" s="28" t="n"/>
      <c r="K336" s="28" t="n"/>
      <c r="L336" s="28" t="n"/>
      <c r="M336" s="47" t="n"/>
      <c r="N336" s="47" t="n"/>
      <c r="O336" s="47" t="n"/>
      <c r="P336" s="48">
        <f>IF(A336="","",IFERROR(SUM(M336:O336),0))</f>
        <v/>
      </c>
      <c r="Q336" s="49">
        <f>IF(A336="","",IFERROR(F336/E336,0))</f>
        <v/>
      </c>
      <c r="R336" s="48">
        <f>IF(A336="","",IFERROR(M336/F336,0))</f>
        <v/>
      </c>
      <c r="S336" s="48">
        <f>IF(A336="","",IFERROR(M336/E336,0))</f>
        <v/>
      </c>
      <c r="T336" s="28" t="n"/>
      <c r="U336" s="50" t="n"/>
      <c r="V336" s="50" t="n"/>
      <c r="W336" s="50" t="n"/>
      <c r="X336" s="50" t="n"/>
      <c r="Y336" s="50" t="n"/>
      <c r="Z336" s="51">
        <f>IF(A336="","",IFERROR(SUM(U336:Y336),0))</f>
        <v/>
      </c>
      <c r="AA336" s="47" t="n"/>
      <c r="AB336" s="49">
        <f>IF(A336="","",IFERROR(AA336/P336,0))</f>
        <v/>
      </c>
      <c r="AC336" s="28" t="n"/>
      <c r="AD336" s="47" t="n"/>
      <c r="AE336" s="50" t="n"/>
      <c r="AF336" s="51">
        <f>IF(A336="","",IFERROR(T336/U336,0))</f>
        <v/>
      </c>
      <c r="AG336" s="28" t="n"/>
      <c r="AH336" s="28" t="n"/>
      <c r="AI336" s="27">
        <f>IF(A336="","",IFERROR(IF(C336&lt;&gt;'Dashboard'!$K$3,"Check room count",IF(D336&gt;C336,"Out-of-order rooms exceed inventory",IF(F336&gt;E336,"Occupied rooms exceed sellable rooms",IF(G336&gt;F336,"Complimentary rooms exceed occupied rooms",IF(J336&gt;F336,"Stayovers exceed occupied rooms",IF(OR(M336&lt;0,N336&lt;0,O336&lt;0,AA336&lt;0),"Negative amount entered",IF(OR(Q336&gt;1,Q336&lt;0),"Check occupancy","OK"))))))),"Check Data"))</f>
        <v/>
      </c>
      <c r="AJ336" s="28" t="n"/>
    </row>
    <row r="337">
      <c r="A337" s="46" t="n"/>
      <c r="B337" s="27">
        <f>IF(A337="","",IFERROR(IF(MOD(A337,7)=0,"Sunday",IF(MOD(A337,7)=1,"Monday",IF(MOD(A337,7)=2,"Tuesday",IF(MOD(A337,7)=3,"Wednesday",IF(MOD(A337,7)=4,"Thursday",IF(MOD(A337,7)=5,"Friday","Saturday")))))),""))</f>
        <v/>
      </c>
      <c r="C337" s="28" t="n"/>
      <c r="D337" s="28" t="n"/>
      <c r="E337" s="27">
        <f>IF(A337="","",IFERROR(C337-D337,0))</f>
        <v/>
      </c>
      <c r="F337" s="28" t="n"/>
      <c r="G337" s="28" t="n"/>
      <c r="H337" s="28" t="n"/>
      <c r="I337" s="28" t="n"/>
      <c r="J337" s="28" t="n"/>
      <c r="K337" s="28" t="n"/>
      <c r="L337" s="28" t="n"/>
      <c r="M337" s="47" t="n"/>
      <c r="N337" s="47" t="n"/>
      <c r="O337" s="47" t="n"/>
      <c r="P337" s="48">
        <f>IF(A337="","",IFERROR(SUM(M337:O337),0))</f>
        <v/>
      </c>
      <c r="Q337" s="49">
        <f>IF(A337="","",IFERROR(F337/E337,0))</f>
        <v/>
      </c>
      <c r="R337" s="48">
        <f>IF(A337="","",IFERROR(M337/F337,0))</f>
        <v/>
      </c>
      <c r="S337" s="48">
        <f>IF(A337="","",IFERROR(M337/E337,0))</f>
        <v/>
      </c>
      <c r="T337" s="28" t="n"/>
      <c r="U337" s="50" t="n"/>
      <c r="V337" s="50" t="n"/>
      <c r="W337" s="50" t="n"/>
      <c r="X337" s="50" t="n"/>
      <c r="Y337" s="50" t="n"/>
      <c r="Z337" s="51">
        <f>IF(A337="","",IFERROR(SUM(U337:Y337),0))</f>
        <v/>
      </c>
      <c r="AA337" s="47" t="n"/>
      <c r="AB337" s="49">
        <f>IF(A337="","",IFERROR(AA337/P337,0))</f>
        <v/>
      </c>
      <c r="AC337" s="28" t="n"/>
      <c r="AD337" s="47" t="n"/>
      <c r="AE337" s="50" t="n"/>
      <c r="AF337" s="51">
        <f>IF(A337="","",IFERROR(T337/U337,0))</f>
        <v/>
      </c>
      <c r="AG337" s="28" t="n"/>
      <c r="AH337" s="28" t="n"/>
      <c r="AI337" s="27">
        <f>IF(A337="","",IFERROR(IF(C337&lt;&gt;'Dashboard'!$K$3,"Check room count",IF(D337&gt;C337,"Out-of-order rooms exceed inventory",IF(F337&gt;E337,"Occupied rooms exceed sellable rooms",IF(G337&gt;F337,"Complimentary rooms exceed occupied rooms",IF(J337&gt;F337,"Stayovers exceed occupied rooms",IF(OR(M337&lt;0,N337&lt;0,O337&lt;0,AA337&lt;0),"Negative amount entered",IF(OR(Q337&gt;1,Q337&lt;0),"Check occupancy","OK"))))))),"Check Data"))</f>
        <v/>
      </c>
      <c r="AJ337" s="28" t="n"/>
    </row>
    <row r="338">
      <c r="A338" s="46" t="n"/>
      <c r="B338" s="27">
        <f>IF(A338="","",IFERROR(IF(MOD(A338,7)=0,"Sunday",IF(MOD(A338,7)=1,"Monday",IF(MOD(A338,7)=2,"Tuesday",IF(MOD(A338,7)=3,"Wednesday",IF(MOD(A338,7)=4,"Thursday",IF(MOD(A338,7)=5,"Friday","Saturday")))))),""))</f>
        <v/>
      </c>
      <c r="C338" s="28" t="n"/>
      <c r="D338" s="28" t="n"/>
      <c r="E338" s="27">
        <f>IF(A338="","",IFERROR(C338-D338,0))</f>
        <v/>
      </c>
      <c r="F338" s="28" t="n"/>
      <c r="G338" s="28" t="n"/>
      <c r="H338" s="28" t="n"/>
      <c r="I338" s="28" t="n"/>
      <c r="J338" s="28" t="n"/>
      <c r="K338" s="28" t="n"/>
      <c r="L338" s="28" t="n"/>
      <c r="M338" s="47" t="n"/>
      <c r="N338" s="47" t="n"/>
      <c r="O338" s="47" t="n"/>
      <c r="P338" s="48">
        <f>IF(A338="","",IFERROR(SUM(M338:O338),0))</f>
        <v/>
      </c>
      <c r="Q338" s="49">
        <f>IF(A338="","",IFERROR(F338/E338,0))</f>
        <v/>
      </c>
      <c r="R338" s="48">
        <f>IF(A338="","",IFERROR(M338/F338,0))</f>
        <v/>
      </c>
      <c r="S338" s="48">
        <f>IF(A338="","",IFERROR(M338/E338,0))</f>
        <v/>
      </c>
      <c r="T338" s="28" t="n"/>
      <c r="U338" s="50" t="n"/>
      <c r="V338" s="50" t="n"/>
      <c r="W338" s="50" t="n"/>
      <c r="X338" s="50" t="n"/>
      <c r="Y338" s="50" t="n"/>
      <c r="Z338" s="51">
        <f>IF(A338="","",IFERROR(SUM(U338:Y338),0))</f>
        <v/>
      </c>
      <c r="AA338" s="47" t="n"/>
      <c r="AB338" s="49">
        <f>IF(A338="","",IFERROR(AA338/P338,0))</f>
        <v/>
      </c>
      <c r="AC338" s="28" t="n"/>
      <c r="AD338" s="47" t="n"/>
      <c r="AE338" s="50" t="n"/>
      <c r="AF338" s="51">
        <f>IF(A338="","",IFERROR(T338/U338,0))</f>
        <v/>
      </c>
      <c r="AG338" s="28" t="n"/>
      <c r="AH338" s="28" t="n"/>
      <c r="AI338" s="27">
        <f>IF(A338="","",IFERROR(IF(C338&lt;&gt;'Dashboard'!$K$3,"Check room count",IF(D338&gt;C338,"Out-of-order rooms exceed inventory",IF(F338&gt;E338,"Occupied rooms exceed sellable rooms",IF(G338&gt;F338,"Complimentary rooms exceed occupied rooms",IF(J338&gt;F338,"Stayovers exceed occupied rooms",IF(OR(M338&lt;0,N338&lt;0,O338&lt;0,AA338&lt;0),"Negative amount entered",IF(OR(Q338&gt;1,Q338&lt;0),"Check occupancy","OK"))))))),"Check Data"))</f>
        <v/>
      </c>
      <c r="AJ338" s="28" t="n"/>
    </row>
    <row r="339">
      <c r="A339" s="46" t="n"/>
      <c r="B339" s="27">
        <f>IF(A339="","",IFERROR(IF(MOD(A339,7)=0,"Sunday",IF(MOD(A339,7)=1,"Monday",IF(MOD(A339,7)=2,"Tuesday",IF(MOD(A339,7)=3,"Wednesday",IF(MOD(A339,7)=4,"Thursday",IF(MOD(A339,7)=5,"Friday","Saturday")))))),""))</f>
        <v/>
      </c>
      <c r="C339" s="28" t="n"/>
      <c r="D339" s="28" t="n"/>
      <c r="E339" s="27">
        <f>IF(A339="","",IFERROR(C339-D339,0))</f>
        <v/>
      </c>
      <c r="F339" s="28" t="n"/>
      <c r="G339" s="28" t="n"/>
      <c r="H339" s="28" t="n"/>
      <c r="I339" s="28" t="n"/>
      <c r="J339" s="28" t="n"/>
      <c r="K339" s="28" t="n"/>
      <c r="L339" s="28" t="n"/>
      <c r="M339" s="47" t="n"/>
      <c r="N339" s="47" t="n"/>
      <c r="O339" s="47" t="n"/>
      <c r="P339" s="48">
        <f>IF(A339="","",IFERROR(SUM(M339:O339),0))</f>
        <v/>
      </c>
      <c r="Q339" s="49">
        <f>IF(A339="","",IFERROR(F339/E339,0))</f>
        <v/>
      </c>
      <c r="R339" s="48">
        <f>IF(A339="","",IFERROR(M339/F339,0))</f>
        <v/>
      </c>
      <c r="S339" s="48">
        <f>IF(A339="","",IFERROR(M339/E339,0))</f>
        <v/>
      </c>
      <c r="T339" s="28" t="n"/>
      <c r="U339" s="50" t="n"/>
      <c r="V339" s="50" t="n"/>
      <c r="W339" s="50" t="n"/>
      <c r="X339" s="50" t="n"/>
      <c r="Y339" s="50" t="n"/>
      <c r="Z339" s="51">
        <f>IF(A339="","",IFERROR(SUM(U339:Y339),0))</f>
        <v/>
      </c>
      <c r="AA339" s="47" t="n"/>
      <c r="AB339" s="49">
        <f>IF(A339="","",IFERROR(AA339/P339,0))</f>
        <v/>
      </c>
      <c r="AC339" s="28" t="n"/>
      <c r="AD339" s="47" t="n"/>
      <c r="AE339" s="50" t="n"/>
      <c r="AF339" s="51">
        <f>IF(A339="","",IFERROR(T339/U339,0))</f>
        <v/>
      </c>
      <c r="AG339" s="28" t="n"/>
      <c r="AH339" s="28" t="n"/>
      <c r="AI339" s="27">
        <f>IF(A339="","",IFERROR(IF(C339&lt;&gt;'Dashboard'!$K$3,"Check room count",IF(D339&gt;C339,"Out-of-order rooms exceed inventory",IF(F339&gt;E339,"Occupied rooms exceed sellable rooms",IF(G339&gt;F339,"Complimentary rooms exceed occupied rooms",IF(J339&gt;F339,"Stayovers exceed occupied rooms",IF(OR(M339&lt;0,N339&lt;0,O339&lt;0,AA339&lt;0),"Negative amount entered",IF(OR(Q339&gt;1,Q339&lt;0),"Check occupancy","OK"))))))),"Check Data"))</f>
        <v/>
      </c>
      <c r="AJ339" s="28" t="n"/>
    </row>
    <row r="340">
      <c r="A340" s="46" t="n"/>
      <c r="B340" s="27">
        <f>IF(A340="","",IFERROR(IF(MOD(A340,7)=0,"Sunday",IF(MOD(A340,7)=1,"Monday",IF(MOD(A340,7)=2,"Tuesday",IF(MOD(A340,7)=3,"Wednesday",IF(MOD(A340,7)=4,"Thursday",IF(MOD(A340,7)=5,"Friday","Saturday")))))),""))</f>
        <v/>
      </c>
      <c r="C340" s="28" t="n"/>
      <c r="D340" s="28" t="n"/>
      <c r="E340" s="27">
        <f>IF(A340="","",IFERROR(C340-D340,0))</f>
        <v/>
      </c>
      <c r="F340" s="28" t="n"/>
      <c r="G340" s="28" t="n"/>
      <c r="H340" s="28" t="n"/>
      <c r="I340" s="28" t="n"/>
      <c r="J340" s="28" t="n"/>
      <c r="K340" s="28" t="n"/>
      <c r="L340" s="28" t="n"/>
      <c r="M340" s="47" t="n"/>
      <c r="N340" s="47" t="n"/>
      <c r="O340" s="47" t="n"/>
      <c r="P340" s="48">
        <f>IF(A340="","",IFERROR(SUM(M340:O340),0))</f>
        <v/>
      </c>
      <c r="Q340" s="49">
        <f>IF(A340="","",IFERROR(F340/E340,0))</f>
        <v/>
      </c>
      <c r="R340" s="48">
        <f>IF(A340="","",IFERROR(M340/F340,0))</f>
        <v/>
      </c>
      <c r="S340" s="48">
        <f>IF(A340="","",IFERROR(M340/E340,0))</f>
        <v/>
      </c>
      <c r="T340" s="28" t="n"/>
      <c r="U340" s="50" t="n"/>
      <c r="V340" s="50" t="n"/>
      <c r="W340" s="50" t="n"/>
      <c r="X340" s="50" t="n"/>
      <c r="Y340" s="50" t="n"/>
      <c r="Z340" s="51">
        <f>IF(A340="","",IFERROR(SUM(U340:Y340),0))</f>
        <v/>
      </c>
      <c r="AA340" s="47" t="n"/>
      <c r="AB340" s="49">
        <f>IF(A340="","",IFERROR(AA340/P340,0))</f>
        <v/>
      </c>
      <c r="AC340" s="28" t="n"/>
      <c r="AD340" s="47" t="n"/>
      <c r="AE340" s="50" t="n"/>
      <c r="AF340" s="51">
        <f>IF(A340="","",IFERROR(T340/U340,0))</f>
        <v/>
      </c>
      <c r="AG340" s="28" t="n"/>
      <c r="AH340" s="28" t="n"/>
      <c r="AI340" s="27">
        <f>IF(A340="","",IFERROR(IF(C340&lt;&gt;'Dashboard'!$K$3,"Check room count",IF(D340&gt;C340,"Out-of-order rooms exceed inventory",IF(F340&gt;E340,"Occupied rooms exceed sellable rooms",IF(G340&gt;F340,"Complimentary rooms exceed occupied rooms",IF(J340&gt;F340,"Stayovers exceed occupied rooms",IF(OR(M340&lt;0,N340&lt;0,O340&lt;0,AA340&lt;0),"Negative amount entered",IF(OR(Q340&gt;1,Q340&lt;0),"Check occupancy","OK"))))))),"Check Data"))</f>
        <v/>
      </c>
      <c r="AJ340" s="28" t="n"/>
    </row>
    <row r="341">
      <c r="A341" s="46" t="n"/>
      <c r="B341" s="27">
        <f>IF(A341="","",IFERROR(IF(MOD(A341,7)=0,"Sunday",IF(MOD(A341,7)=1,"Monday",IF(MOD(A341,7)=2,"Tuesday",IF(MOD(A341,7)=3,"Wednesday",IF(MOD(A341,7)=4,"Thursday",IF(MOD(A341,7)=5,"Friday","Saturday")))))),""))</f>
        <v/>
      </c>
      <c r="C341" s="28" t="n"/>
      <c r="D341" s="28" t="n"/>
      <c r="E341" s="27">
        <f>IF(A341="","",IFERROR(C341-D341,0))</f>
        <v/>
      </c>
      <c r="F341" s="28" t="n"/>
      <c r="G341" s="28" t="n"/>
      <c r="H341" s="28" t="n"/>
      <c r="I341" s="28" t="n"/>
      <c r="J341" s="28" t="n"/>
      <c r="K341" s="28" t="n"/>
      <c r="L341" s="28" t="n"/>
      <c r="M341" s="47" t="n"/>
      <c r="N341" s="47" t="n"/>
      <c r="O341" s="47" t="n"/>
      <c r="P341" s="48">
        <f>IF(A341="","",IFERROR(SUM(M341:O341),0))</f>
        <v/>
      </c>
      <c r="Q341" s="49">
        <f>IF(A341="","",IFERROR(F341/E341,0))</f>
        <v/>
      </c>
      <c r="R341" s="48">
        <f>IF(A341="","",IFERROR(M341/F341,0))</f>
        <v/>
      </c>
      <c r="S341" s="48">
        <f>IF(A341="","",IFERROR(M341/E341,0))</f>
        <v/>
      </c>
      <c r="T341" s="28" t="n"/>
      <c r="U341" s="50" t="n"/>
      <c r="V341" s="50" t="n"/>
      <c r="W341" s="50" t="n"/>
      <c r="X341" s="50" t="n"/>
      <c r="Y341" s="50" t="n"/>
      <c r="Z341" s="51">
        <f>IF(A341="","",IFERROR(SUM(U341:Y341),0))</f>
        <v/>
      </c>
      <c r="AA341" s="47" t="n"/>
      <c r="AB341" s="49">
        <f>IF(A341="","",IFERROR(AA341/P341,0))</f>
        <v/>
      </c>
      <c r="AC341" s="28" t="n"/>
      <c r="AD341" s="47" t="n"/>
      <c r="AE341" s="50" t="n"/>
      <c r="AF341" s="51">
        <f>IF(A341="","",IFERROR(T341/U341,0))</f>
        <v/>
      </c>
      <c r="AG341" s="28" t="n"/>
      <c r="AH341" s="28" t="n"/>
      <c r="AI341" s="27">
        <f>IF(A341="","",IFERROR(IF(C341&lt;&gt;'Dashboard'!$K$3,"Check room count",IF(D341&gt;C341,"Out-of-order rooms exceed inventory",IF(F341&gt;E341,"Occupied rooms exceed sellable rooms",IF(G341&gt;F341,"Complimentary rooms exceed occupied rooms",IF(J341&gt;F341,"Stayovers exceed occupied rooms",IF(OR(M341&lt;0,N341&lt;0,O341&lt;0,AA341&lt;0),"Negative amount entered",IF(OR(Q341&gt;1,Q341&lt;0),"Check occupancy","OK"))))))),"Check Data"))</f>
        <v/>
      </c>
      <c r="AJ341" s="28" t="n"/>
    </row>
    <row r="342">
      <c r="A342" s="46" t="n"/>
      <c r="B342" s="27">
        <f>IF(A342="","",IFERROR(IF(MOD(A342,7)=0,"Sunday",IF(MOD(A342,7)=1,"Monday",IF(MOD(A342,7)=2,"Tuesday",IF(MOD(A342,7)=3,"Wednesday",IF(MOD(A342,7)=4,"Thursday",IF(MOD(A342,7)=5,"Friday","Saturday")))))),""))</f>
        <v/>
      </c>
      <c r="C342" s="28" t="n"/>
      <c r="D342" s="28" t="n"/>
      <c r="E342" s="27">
        <f>IF(A342="","",IFERROR(C342-D342,0))</f>
        <v/>
      </c>
      <c r="F342" s="28" t="n"/>
      <c r="G342" s="28" t="n"/>
      <c r="H342" s="28" t="n"/>
      <c r="I342" s="28" t="n"/>
      <c r="J342" s="28" t="n"/>
      <c r="K342" s="28" t="n"/>
      <c r="L342" s="28" t="n"/>
      <c r="M342" s="47" t="n"/>
      <c r="N342" s="47" t="n"/>
      <c r="O342" s="47" t="n"/>
      <c r="P342" s="48">
        <f>IF(A342="","",IFERROR(SUM(M342:O342),0))</f>
        <v/>
      </c>
      <c r="Q342" s="49">
        <f>IF(A342="","",IFERROR(F342/E342,0))</f>
        <v/>
      </c>
      <c r="R342" s="48">
        <f>IF(A342="","",IFERROR(M342/F342,0))</f>
        <v/>
      </c>
      <c r="S342" s="48">
        <f>IF(A342="","",IFERROR(M342/E342,0))</f>
        <v/>
      </c>
      <c r="T342" s="28" t="n"/>
      <c r="U342" s="50" t="n"/>
      <c r="V342" s="50" t="n"/>
      <c r="W342" s="50" t="n"/>
      <c r="X342" s="50" t="n"/>
      <c r="Y342" s="50" t="n"/>
      <c r="Z342" s="51">
        <f>IF(A342="","",IFERROR(SUM(U342:Y342),0))</f>
        <v/>
      </c>
      <c r="AA342" s="47" t="n"/>
      <c r="AB342" s="49">
        <f>IF(A342="","",IFERROR(AA342/P342,0))</f>
        <v/>
      </c>
      <c r="AC342" s="28" t="n"/>
      <c r="AD342" s="47" t="n"/>
      <c r="AE342" s="50" t="n"/>
      <c r="AF342" s="51">
        <f>IF(A342="","",IFERROR(T342/U342,0))</f>
        <v/>
      </c>
      <c r="AG342" s="28" t="n"/>
      <c r="AH342" s="28" t="n"/>
      <c r="AI342" s="27">
        <f>IF(A342="","",IFERROR(IF(C342&lt;&gt;'Dashboard'!$K$3,"Check room count",IF(D342&gt;C342,"Out-of-order rooms exceed inventory",IF(F342&gt;E342,"Occupied rooms exceed sellable rooms",IF(G342&gt;F342,"Complimentary rooms exceed occupied rooms",IF(J342&gt;F342,"Stayovers exceed occupied rooms",IF(OR(M342&lt;0,N342&lt;0,O342&lt;0,AA342&lt;0),"Negative amount entered",IF(OR(Q342&gt;1,Q342&lt;0),"Check occupancy","OK"))))))),"Check Data"))</f>
        <v/>
      </c>
      <c r="AJ342" s="28" t="n"/>
    </row>
    <row r="343">
      <c r="A343" s="46" t="n"/>
      <c r="B343" s="27">
        <f>IF(A343="","",IFERROR(IF(MOD(A343,7)=0,"Sunday",IF(MOD(A343,7)=1,"Monday",IF(MOD(A343,7)=2,"Tuesday",IF(MOD(A343,7)=3,"Wednesday",IF(MOD(A343,7)=4,"Thursday",IF(MOD(A343,7)=5,"Friday","Saturday")))))),""))</f>
        <v/>
      </c>
      <c r="C343" s="28" t="n"/>
      <c r="D343" s="28" t="n"/>
      <c r="E343" s="27">
        <f>IF(A343="","",IFERROR(C343-D343,0))</f>
        <v/>
      </c>
      <c r="F343" s="28" t="n"/>
      <c r="G343" s="28" t="n"/>
      <c r="H343" s="28" t="n"/>
      <c r="I343" s="28" t="n"/>
      <c r="J343" s="28" t="n"/>
      <c r="K343" s="28" t="n"/>
      <c r="L343" s="28" t="n"/>
      <c r="M343" s="47" t="n"/>
      <c r="N343" s="47" t="n"/>
      <c r="O343" s="47" t="n"/>
      <c r="P343" s="48">
        <f>IF(A343="","",IFERROR(SUM(M343:O343),0))</f>
        <v/>
      </c>
      <c r="Q343" s="49">
        <f>IF(A343="","",IFERROR(F343/E343,0))</f>
        <v/>
      </c>
      <c r="R343" s="48">
        <f>IF(A343="","",IFERROR(M343/F343,0))</f>
        <v/>
      </c>
      <c r="S343" s="48">
        <f>IF(A343="","",IFERROR(M343/E343,0))</f>
        <v/>
      </c>
      <c r="T343" s="28" t="n"/>
      <c r="U343" s="50" t="n"/>
      <c r="V343" s="50" t="n"/>
      <c r="W343" s="50" t="n"/>
      <c r="X343" s="50" t="n"/>
      <c r="Y343" s="50" t="n"/>
      <c r="Z343" s="51">
        <f>IF(A343="","",IFERROR(SUM(U343:Y343),0))</f>
        <v/>
      </c>
      <c r="AA343" s="47" t="n"/>
      <c r="AB343" s="49">
        <f>IF(A343="","",IFERROR(AA343/P343,0))</f>
        <v/>
      </c>
      <c r="AC343" s="28" t="n"/>
      <c r="AD343" s="47" t="n"/>
      <c r="AE343" s="50" t="n"/>
      <c r="AF343" s="51">
        <f>IF(A343="","",IFERROR(T343/U343,0))</f>
        <v/>
      </c>
      <c r="AG343" s="28" t="n"/>
      <c r="AH343" s="28" t="n"/>
      <c r="AI343" s="27">
        <f>IF(A343="","",IFERROR(IF(C343&lt;&gt;'Dashboard'!$K$3,"Check room count",IF(D343&gt;C343,"Out-of-order rooms exceed inventory",IF(F343&gt;E343,"Occupied rooms exceed sellable rooms",IF(G343&gt;F343,"Complimentary rooms exceed occupied rooms",IF(J343&gt;F343,"Stayovers exceed occupied rooms",IF(OR(M343&lt;0,N343&lt;0,O343&lt;0,AA343&lt;0),"Negative amount entered",IF(OR(Q343&gt;1,Q343&lt;0),"Check occupancy","OK"))))))),"Check Data"))</f>
        <v/>
      </c>
      <c r="AJ343" s="28" t="n"/>
    </row>
    <row r="344">
      <c r="A344" s="46" t="n"/>
      <c r="B344" s="27">
        <f>IF(A344="","",IFERROR(IF(MOD(A344,7)=0,"Sunday",IF(MOD(A344,7)=1,"Monday",IF(MOD(A344,7)=2,"Tuesday",IF(MOD(A344,7)=3,"Wednesday",IF(MOD(A344,7)=4,"Thursday",IF(MOD(A344,7)=5,"Friday","Saturday")))))),""))</f>
        <v/>
      </c>
      <c r="C344" s="28" t="n"/>
      <c r="D344" s="28" t="n"/>
      <c r="E344" s="27">
        <f>IF(A344="","",IFERROR(C344-D344,0))</f>
        <v/>
      </c>
      <c r="F344" s="28" t="n"/>
      <c r="G344" s="28" t="n"/>
      <c r="H344" s="28" t="n"/>
      <c r="I344" s="28" t="n"/>
      <c r="J344" s="28" t="n"/>
      <c r="K344" s="28" t="n"/>
      <c r="L344" s="28" t="n"/>
      <c r="M344" s="47" t="n"/>
      <c r="N344" s="47" t="n"/>
      <c r="O344" s="47" t="n"/>
      <c r="P344" s="48">
        <f>IF(A344="","",IFERROR(SUM(M344:O344),0))</f>
        <v/>
      </c>
      <c r="Q344" s="49">
        <f>IF(A344="","",IFERROR(F344/E344,0))</f>
        <v/>
      </c>
      <c r="R344" s="48">
        <f>IF(A344="","",IFERROR(M344/F344,0))</f>
        <v/>
      </c>
      <c r="S344" s="48">
        <f>IF(A344="","",IFERROR(M344/E344,0))</f>
        <v/>
      </c>
      <c r="T344" s="28" t="n"/>
      <c r="U344" s="50" t="n"/>
      <c r="V344" s="50" t="n"/>
      <c r="W344" s="50" t="n"/>
      <c r="X344" s="50" t="n"/>
      <c r="Y344" s="50" t="n"/>
      <c r="Z344" s="51">
        <f>IF(A344="","",IFERROR(SUM(U344:Y344),0))</f>
        <v/>
      </c>
      <c r="AA344" s="47" t="n"/>
      <c r="AB344" s="49">
        <f>IF(A344="","",IFERROR(AA344/P344,0))</f>
        <v/>
      </c>
      <c r="AC344" s="28" t="n"/>
      <c r="AD344" s="47" t="n"/>
      <c r="AE344" s="50" t="n"/>
      <c r="AF344" s="51">
        <f>IF(A344="","",IFERROR(T344/U344,0))</f>
        <v/>
      </c>
      <c r="AG344" s="28" t="n"/>
      <c r="AH344" s="28" t="n"/>
      <c r="AI344" s="27">
        <f>IF(A344="","",IFERROR(IF(C344&lt;&gt;'Dashboard'!$K$3,"Check room count",IF(D344&gt;C344,"Out-of-order rooms exceed inventory",IF(F344&gt;E344,"Occupied rooms exceed sellable rooms",IF(G344&gt;F344,"Complimentary rooms exceed occupied rooms",IF(J344&gt;F344,"Stayovers exceed occupied rooms",IF(OR(M344&lt;0,N344&lt;0,O344&lt;0,AA344&lt;0),"Negative amount entered",IF(OR(Q344&gt;1,Q344&lt;0),"Check occupancy","OK"))))))),"Check Data"))</f>
        <v/>
      </c>
      <c r="AJ344" s="28" t="n"/>
    </row>
    <row r="345">
      <c r="A345" s="46" t="n"/>
      <c r="B345" s="27">
        <f>IF(A345="","",IFERROR(IF(MOD(A345,7)=0,"Sunday",IF(MOD(A345,7)=1,"Monday",IF(MOD(A345,7)=2,"Tuesday",IF(MOD(A345,7)=3,"Wednesday",IF(MOD(A345,7)=4,"Thursday",IF(MOD(A345,7)=5,"Friday","Saturday")))))),""))</f>
        <v/>
      </c>
      <c r="C345" s="28" t="n"/>
      <c r="D345" s="28" t="n"/>
      <c r="E345" s="27">
        <f>IF(A345="","",IFERROR(C345-D345,0))</f>
        <v/>
      </c>
      <c r="F345" s="28" t="n"/>
      <c r="G345" s="28" t="n"/>
      <c r="H345" s="28" t="n"/>
      <c r="I345" s="28" t="n"/>
      <c r="J345" s="28" t="n"/>
      <c r="K345" s="28" t="n"/>
      <c r="L345" s="28" t="n"/>
      <c r="M345" s="47" t="n"/>
      <c r="N345" s="47" t="n"/>
      <c r="O345" s="47" t="n"/>
      <c r="P345" s="48">
        <f>IF(A345="","",IFERROR(SUM(M345:O345),0))</f>
        <v/>
      </c>
      <c r="Q345" s="49">
        <f>IF(A345="","",IFERROR(F345/E345,0))</f>
        <v/>
      </c>
      <c r="R345" s="48">
        <f>IF(A345="","",IFERROR(M345/F345,0))</f>
        <v/>
      </c>
      <c r="S345" s="48">
        <f>IF(A345="","",IFERROR(M345/E345,0))</f>
        <v/>
      </c>
      <c r="T345" s="28" t="n"/>
      <c r="U345" s="50" t="n"/>
      <c r="V345" s="50" t="n"/>
      <c r="W345" s="50" t="n"/>
      <c r="X345" s="50" t="n"/>
      <c r="Y345" s="50" t="n"/>
      <c r="Z345" s="51">
        <f>IF(A345="","",IFERROR(SUM(U345:Y345),0))</f>
        <v/>
      </c>
      <c r="AA345" s="47" t="n"/>
      <c r="AB345" s="49">
        <f>IF(A345="","",IFERROR(AA345/P345,0))</f>
        <v/>
      </c>
      <c r="AC345" s="28" t="n"/>
      <c r="AD345" s="47" t="n"/>
      <c r="AE345" s="50" t="n"/>
      <c r="AF345" s="51">
        <f>IF(A345="","",IFERROR(T345/U345,0))</f>
        <v/>
      </c>
      <c r="AG345" s="28" t="n"/>
      <c r="AH345" s="28" t="n"/>
      <c r="AI345" s="27">
        <f>IF(A345="","",IFERROR(IF(C345&lt;&gt;'Dashboard'!$K$3,"Check room count",IF(D345&gt;C345,"Out-of-order rooms exceed inventory",IF(F345&gt;E345,"Occupied rooms exceed sellable rooms",IF(G345&gt;F345,"Complimentary rooms exceed occupied rooms",IF(J345&gt;F345,"Stayovers exceed occupied rooms",IF(OR(M345&lt;0,N345&lt;0,O345&lt;0,AA345&lt;0),"Negative amount entered",IF(OR(Q345&gt;1,Q345&lt;0),"Check occupancy","OK"))))))),"Check Data"))</f>
        <v/>
      </c>
      <c r="AJ345" s="28" t="n"/>
    </row>
    <row r="346">
      <c r="A346" s="46" t="n"/>
      <c r="B346" s="27">
        <f>IF(A346="","",IFERROR(IF(MOD(A346,7)=0,"Sunday",IF(MOD(A346,7)=1,"Monday",IF(MOD(A346,7)=2,"Tuesday",IF(MOD(A346,7)=3,"Wednesday",IF(MOD(A346,7)=4,"Thursday",IF(MOD(A346,7)=5,"Friday","Saturday")))))),""))</f>
        <v/>
      </c>
      <c r="C346" s="28" t="n"/>
      <c r="D346" s="28" t="n"/>
      <c r="E346" s="27">
        <f>IF(A346="","",IFERROR(C346-D346,0))</f>
        <v/>
      </c>
      <c r="F346" s="28" t="n"/>
      <c r="G346" s="28" t="n"/>
      <c r="H346" s="28" t="n"/>
      <c r="I346" s="28" t="n"/>
      <c r="J346" s="28" t="n"/>
      <c r="K346" s="28" t="n"/>
      <c r="L346" s="28" t="n"/>
      <c r="M346" s="47" t="n"/>
      <c r="N346" s="47" t="n"/>
      <c r="O346" s="47" t="n"/>
      <c r="P346" s="48">
        <f>IF(A346="","",IFERROR(SUM(M346:O346),0))</f>
        <v/>
      </c>
      <c r="Q346" s="49">
        <f>IF(A346="","",IFERROR(F346/E346,0))</f>
        <v/>
      </c>
      <c r="R346" s="48">
        <f>IF(A346="","",IFERROR(M346/F346,0))</f>
        <v/>
      </c>
      <c r="S346" s="48">
        <f>IF(A346="","",IFERROR(M346/E346,0))</f>
        <v/>
      </c>
      <c r="T346" s="28" t="n"/>
      <c r="U346" s="50" t="n"/>
      <c r="V346" s="50" t="n"/>
      <c r="W346" s="50" t="n"/>
      <c r="X346" s="50" t="n"/>
      <c r="Y346" s="50" t="n"/>
      <c r="Z346" s="51">
        <f>IF(A346="","",IFERROR(SUM(U346:Y346),0))</f>
        <v/>
      </c>
      <c r="AA346" s="47" t="n"/>
      <c r="AB346" s="49">
        <f>IF(A346="","",IFERROR(AA346/P346,0))</f>
        <v/>
      </c>
      <c r="AC346" s="28" t="n"/>
      <c r="AD346" s="47" t="n"/>
      <c r="AE346" s="50" t="n"/>
      <c r="AF346" s="51">
        <f>IF(A346="","",IFERROR(T346/U346,0))</f>
        <v/>
      </c>
      <c r="AG346" s="28" t="n"/>
      <c r="AH346" s="28" t="n"/>
      <c r="AI346" s="27">
        <f>IF(A346="","",IFERROR(IF(C346&lt;&gt;'Dashboard'!$K$3,"Check room count",IF(D346&gt;C346,"Out-of-order rooms exceed inventory",IF(F346&gt;E346,"Occupied rooms exceed sellable rooms",IF(G346&gt;F346,"Complimentary rooms exceed occupied rooms",IF(J346&gt;F346,"Stayovers exceed occupied rooms",IF(OR(M346&lt;0,N346&lt;0,O346&lt;0,AA346&lt;0),"Negative amount entered",IF(OR(Q346&gt;1,Q346&lt;0),"Check occupancy","OK"))))))),"Check Data"))</f>
        <v/>
      </c>
      <c r="AJ346" s="28" t="n"/>
    </row>
    <row r="347">
      <c r="A347" s="46" t="n"/>
      <c r="B347" s="27">
        <f>IF(A347="","",IFERROR(IF(MOD(A347,7)=0,"Sunday",IF(MOD(A347,7)=1,"Monday",IF(MOD(A347,7)=2,"Tuesday",IF(MOD(A347,7)=3,"Wednesday",IF(MOD(A347,7)=4,"Thursday",IF(MOD(A347,7)=5,"Friday","Saturday")))))),""))</f>
        <v/>
      </c>
      <c r="C347" s="28" t="n"/>
      <c r="D347" s="28" t="n"/>
      <c r="E347" s="27">
        <f>IF(A347="","",IFERROR(C347-D347,0))</f>
        <v/>
      </c>
      <c r="F347" s="28" t="n"/>
      <c r="G347" s="28" t="n"/>
      <c r="H347" s="28" t="n"/>
      <c r="I347" s="28" t="n"/>
      <c r="J347" s="28" t="n"/>
      <c r="K347" s="28" t="n"/>
      <c r="L347" s="28" t="n"/>
      <c r="M347" s="47" t="n"/>
      <c r="N347" s="47" t="n"/>
      <c r="O347" s="47" t="n"/>
      <c r="P347" s="48">
        <f>IF(A347="","",IFERROR(SUM(M347:O347),0))</f>
        <v/>
      </c>
      <c r="Q347" s="49">
        <f>IF(A347="","",IFERROR(F347/E347,0))</f>
        <v/>
      </c>
      <c r="R347" s="48">
        <f>IF(A347="","",IFERROR(M347/F347,0))</f>
        <v/>
      </c>
      <c r="S347" s="48">
        <f>IF(A347="","",IFERROR(M347/E347,0))</f>
        <v/>
      </c>
      <c r="T347" s="28" t="n"/>
      <c r="U347" s="50" t="n"/>
      <c r="V347" s="50" t="n"/>
      <c r="W347" s="50" t="n"/>
      <c r="X347" s="50" t="n"/>
      <c r="Y347" s="50" t="n"/>
      <c r="Z347" s="51">
        <f>IF(A347="","",IFERROR(SUM(U347:Y347),0))</f>
        <v/>
      </c>
      <c r="AA347" s="47" t="n"/>
      <c r="AB347" s="49">
        <f>IF(A347="","",IFERROR(AA347/P347,0))</f>
        <v/>
      </c>
      <c r="AC347" s="28" t="n"/>
      <c r="AD347" s="47" t="n"/>
      <c r="AE347" s="50" t="n"/>
      <c r="AF347" s="51">
        <f>IF(A347="","",IFERROR(T347/U347,0))</f>
        <v/>
      </c>
      <c r="AG347" s="28" t="n"/>
      <c r="AH347" s="28" t="n"/>
      <c r="AI347" s="27">
        <f>IF(A347="","",IFERROR(IF(C347&lt;&gt;'Dashboard'!$K$3,"Check room count",IF(D347&gt;C347,"Out-of-order rooms exceed inventory",IF(F347&gt;E347,"Occupied rooms exceed sellable rooms",IF(G347&gt;F347,"Complimentary rooms exceed occupied rooms",IF(J347&gt;F347,"Stayovers exceed occupied rooms",IF(OR(M347&lt;0,N347&lt;0,O347&lt;0,AA347&lt;0),"Negative amount entered",IF(OR(Q347&gt;1,Q347&lt;0),"Check occupancy","OK"))))))),"Check Data"))</f>
        <v/>
      </c>
      <c r="AJ347" s="28" t="n"/>
    </row>
    <row r="348">
      <c r="A348" s="46" t="n"/>
      <c r="B348" s="27">
        <f>IF(A348="","",IFERROR(IF(MOD(A348,7)=0,"Sunday",IF(MOD(A348,7)=1,"Monday",IF(MOD(A348,7)=2,"Tuesday",IF(MOD(A348,7)=3,"Wednesday",IF(MOD(A348,7)=4,"Thursday",IF(MOD(A348,7)=5,"Friday","Saturday")))))),""))</f>
        <v/>
      </c>
      <c r="C348" s="28" t="n"/>
      <c r="D348" s="28" t="n"/>
      <c r="E348" s="27">
        <f>IF(A348="","",IFERROR(C348-D348,0))</f>
        <v/>
      </c>
      <c r="F348" s="28" t="n"/>
      <c r="G348" s="28" t="n"/>
      <c r="H348" s="28" t="n"/>
      <c r="I348" s="28" t="n"/>
      <c r="J348" s="28" t="n"/>
      <c r="K348" s="28" t="n"/>
      <c r="L348" s="28" t="n"/>
      <c r="M348" s="47" t="n"/>
      <c r="N348" s="47" t="n"/>
      <c r="O348" s="47" t="n"/>
      <c r="P348" s="48">
        <f>IF(A348="","",IFERROR(SUM(M348:O348),0))</f>
        <v/>
      </c>
      <c r="Q348" s="49">
        <f>IF(A348="","",IFERROR(F348/E348,0))</f>
        <v/>
      </c>
      <c r="R348" s="48">
        <f>IF(A348="","",IFERROR(M348/F348,0))</f>
        <v/>
      </c>
      <c r="S348" s="48">
        <f>IF(A348="","",IFERROR(M348/E348,0))</f>
        <v/>
      </c>
      <c r="T348" s="28" t="n"/>
      <c r="U348" s="50" t="n"/>
      <c r="V348" s="50" t="n"/>
      <c r="W348" s="50" t="n"/>
      <c r="X348" s="50" t="n"/>
      <c r="Y348" s="50" t="n"/>
      <c r="Z348" s="51">
        <f>IF(A348="","",IFERROR(SUM(U348:Y348),0))</f>
        <v/>
      </c>
      <c r="AA348" s="47" t="n"/>
      <c r="AB348" s="49">
        <f>IF(A348="","",IFERROR(AA348/P348,0))</f>
        <v/>
      </c>
      <c r="AC348" s="28" t="n"/>
      <c r="AD348" s="47" t="n"/>
      <c r="AE348" s="50" t="n"/>
      <c r="AF348" s="51">
        <f>IF(A348="","",IFERROR(T348/U348,0))</f>
        <v/>
      </c>
      <c r="AG348" s="28" t="n"/>
      <c r="AH348" s="28" t="n"/>
      <c r="AI348" s="27">
        <f>IF(A348="","",IFERROR(IF(C348&lt;&gt;'Dashboard'!$K$3,"Check room count",IF(D348&gt;C348,"Out-of-order rooms exceed inventory",IF(F348&gt;E348,"Occupied rooms exceed sellable rooms",IF(G348&gt;F348,"Complimentary rooms exceed occupied rooms",IF(J348&gt;F348,"Stayovers exceed occupied rooms",IF(OR(M348&lt;0,N348&lt;0,O348&lt;0,AA348&lt;0),"Negative amount entered",IF(OR(Q348&gt;1,Q348&lt;0),"Check occupancy","OK"))))))),"Check Data"))</f>
        <v/>
      </c>
      <c r="AJ348" s="28" t="n"/>
    </row>
    <row r="349">
      <c r="A349" s="46" t="n"/>
      <c r="B349" s="27">
        <f>IF(A349="","",IFERROR(IF(MOD(A349,7)=0,"Sunday",IF(MOD(A349,7)=1,"Monday",IF(MOD(A349,7)=2,"Tuesday",IF(MOD(A349,7)=3,"Wednesday",IF(MOD(A349,7)=4,"Thursday",IF(MOD(A349,7)=5,"Friday","Saturday")))))),""))</f>
        <v/>
      </c>
      <c r="C349" s="28" t="n"/>
      <c r="D349" s="28" t="n"/>
      <c r="E349" s="27">
        <f>IF(A349="","",IFERROR(C349-D349,0))</f>
        <v/>
      </c>
      <c r="F349" s="28" t="n"/>
      <c r="G349" s="28" t="n"/>
      <c r="H349" s="28" t="n"/>
      <c r="I349" s="28" t="n"/>
      <c r="J349" s="28" t="n"/>
      <c r="K349" s="28" t="n"/>
      <c r="L349" s="28" t="n"/>
      <c r="M349" s="47" t="n"/>
      <c r="N349" s="47" t="n"/>
      <c r="O349" s="47" t="n"/>
      <c r="P349" s="48">
        <f>IF(A349="","",IFERROR(SUM(M349:O349),0))</f>
        <v/>
      </c>
      <c r="Q349" s="49">
        <f>IF(A349="","",IFERROR(F349/E349,0))</f>
        <v/>
      </c>
      <c r="R349" s="48">
        <f>IF(A349="","",IFERROR(M349/F349,0))</f>
        <v/>
      </c>
      <c r="S349" s="48">
        <f>IF(A349="","",IFERROR(M349/E349,0))</f>
        <v/>
      </c>
      <c r="T349" s="28" t="n"/>
      <c r="U349" s="50" t="n"/>
      <c r="V349" s="50" t="n"/>
      <c r="W349" s="50" t="n"/>
      <c r="X349" s="50" t="n"/>
      <c r="Y349" s="50" t="n"/>
      <c r="Z349" s="51">
        <f>IF(A349="","",IFERROR(SUM(U349:Y349),0))</f>
        <v/>
      </c>
      <c r="AA349" s="47" t="n"/>
      <c r="AB349" s="49">
        <f>IF(A349="","",IFERROR(AA349/P349,0))</f>
        <v/>
      </c>
      <c r="AC349" s="28" t="n"/>
      <c r="AD349" s="47" t="n"/>
      <c r="AE349" s="50" t="n"/>
      <c r="AF349" s="51">
        <f>IF(A349="","",IFERROR(T349/U349,0))</f>
        <v/>
      </c>
      <c r="AG349" s="28" t="n"/>
      <c r="AH349" s="28" t="n"/>
      <c r="AI349" s="27">
        <f>IF(A349="","",IFERROR(IF(C349&lt;&gt;'Dashboard'!$K$3,"Check room count",IF(D349&gt;C349,"Out-of-order rooms exceed inventory",IF(F349&gt;E349,"Occupied rooms exceed sellable rooms",IF(G349&gt;F349,"Complimentary rooms exceed occupied rooms",IF(J349&gt;F349,"Stayovers exceed occupied rooms",IF(OR(M349&lt;0,N349&lt;0,O349&lt;0,AA349&lt;0),"Negative amount entered",IF(OR(Q349&gt;1,Q349&lt;0),"Check occupancy","OK"))))))),"Check Data"))</f>
        <v/>
      </c>
      <c r="AJ349" s="28" t="n"/>
    </row>
    <row r="350">
      <c r="A350" s="46" t="n"/>
      <c r="B350" s="27">
        <f>IF(A350="","",IFERROR(IF(MOD(A350,7)=0,"Sunday",IF(MOD(A350,7)=1,"Monday",IF(MOD(A350,7)=2,"Tuesday",IF(MOD(A350,7)=3,"Wednesday",IF(MOD(A350,7)=4,"Thursday",IF(MOD(A350,7)=5,"Friday","Saturday")))))),""))</f>
        <v/>
      </c>
      <c r="C350" s="28" t="n"/>
      <c r="D350" s="28" t="n"/>
      <c r="E350" s="27">
        <f>IF(A350="","",IFERROR(C350-D350,0))</f>
        <v/>
      </c>
      <c r="F350" s="28" t="n"/>
      <c r="G350" s="28" t="n"/>
      <c r="H350" s="28" t="n"/>
      <c r="I350" s="28" t="n"/>
      <c r="J350" s="28" t="n"/>
      <c r="K350" s="28" t="n"/>
      <c r="L350" s="28" t="n"/>
      <c r="M350" s="47" t="n"/>
      <c r="N350" s="47" t="n"/>
      <c r="O350" s="47" t="n"/>
      <c r="P350" s="48">
        <f>IF(A350="","",IFERROR(SUM(M350:O350),0))</f>
        <v/>
      </c>
      <c r="Q350" s="49">
        <f>IF(A350="","",IFERROR(F350/E350,0))</f>
        <v/>
      </c>
      <c r="R350" s="48">
        <f>IF(A350="","",IFERROR(M350/F350,0))</f>
        <v/>
      </c>
      <c r="S350" s="48">
        <f>IF(A350="","",IFERROR(M350/E350,0))</f>
        <v/>
      </c>
      <c r="T350" s="28" t="n"/>
      <c r="U350" s="50" t="n"/>
      <c r="V350" s="50" t="n"/>
      <c r="W350" s="50" t="n"/>
      <c r="X350" s="50" t="n"/>
      <c r="Y350" s="50" t="n"/>
      <c r="Z350" s="51">
        <f>IF(A350="","",IFERROR(SUM(U350:Y350),0))</f>
        <v/>
      </c>
      <c r="AA350" s="47" t="n"/>
      <c r="AB350" s="49">
        <f>IF(A350="","",IFERROR(AA350/P350,0))</f>
        <v/>
      </c>
      <c r="AC350" s="28" t="n"/>
      <c r="AD350" s="47" t="n"/>
      <c r="AE350" s="50" t="n"/>
      <c r="AF350" s="51">
        <f>IF(A350="","",IFERROR(T350/U350,0))</f>
        <v/>
      </c>
      <c r="AG350" s="28" t="n"/>
      <c r="AH350" s="28" t="n"/>
      <c r="AI350" s="27">
        <f>IF(A350="","",IFERROR(IF(C350&lt;&gt;'Dashboard'!$K$3,"Check room count",IF(D350&gt;C350,"Out-of-order rooms exceed inventory",IF(F350&gt;E350,"Occupied rooms exceed sellable rooms",IF(G350&gt;F350,"Complimentary rooms exceed occupied rooms",IF(J350&gt;F350,"Stayovers exceed occupied rooms",IF(OR(M350&lt;0,N350&lt;0,O350&lt;0,AA350&lt;0),"Negative amount entered",IF(OR(Q350&gt;1,Q350&lt;0),"Check occupancy","OK"))))))),"Check Data"))</f>
        <v/>
      </c>
      <c r="AJ350" s="28" t="n"/>
    </row>
    <row r="351">
      <c r="A351" s="46" t="n"/>
      <c r="B351" s="27">
        <f>IF(A351="","",IFERROR(IF(MOD(A351,7)=0,"Sunday",IF(MOD(A351,7)=1,"Monday",IF(MOD(A351,7)=2,"Tuesday",IF(MOD(A351,7)=3,"Wednesday",IF(MOD(A351,7)=4,"Thursday",IF(MOD(A351,7)=5,"Friday","Saturday")))))),""))</f>
        <v/>
      </c>
      <c r="C351" s="28" t="n"/>
      <c r="D351" s="28" t="n"/>
      <c r="E351" s="27">
        <f>IF(A351="","",IFERROR(C351-D351,0))</f>
        <v/>
      </c>
      <c r="F351" s="28" t="n"/>
      <c r="G351" s="28" t="n"/>
      <c r="H351" s="28" t="n"/>
      <c r="I351" s="28" t="n"/>
      <c r="J351" s="28" t="n"/>
      <c r="K351" s="28" t="n"/>
      <c r="L351" s="28" t="n"/>
      <c r="M351" s="47" t="n"/>
      <c r="N351" s="47" t="n"/>
      <c r="O351" s="47" t="n"/>
      <c r="P351" s="48">
        <f>IF(A351="","",IFERROR(SUM(M351:O351),0))</f>
        <v/>
      </c>
      <c r="Q351" s="49">
        <f>IF(A351="","",IFERROR(F351/E351,0))</f>
        <v/>
      </c>
      <c r="R351" s="48">
        <f>IF(A351="","",IFERROR(M351/F351,0))</f>
        <v/>
      </c>
      <c r="S351" s="48">
        <f>IF(A351="","",IFERROR(M351/E351,0))</f>
        <v/>
      </c>
      <c r="T351" s="28" t="n"/>
      <c r="U351" s="50" t="n"/>
      <c r="V351" s="50" t="n"/>
      <c r="W351" s="50" t="n"/>
      <c r="X351" s="50" t="n"/>
      <c r="Y351" s="50" t="n"/>
      <c r="Z351" s="51">
        <f>IF(A351="","",IFERROR(SUM(U351:Y351),0))</f>
        <v/>
      </c>
      <c r="AA351" s="47" t="n"/>
      <c r="AB351" s="49">
        <f>IF(A351="","",IFERROR(AA351/P351,0))</f>
        <v/>
      </c>
      <c r="AC351" s="28" t="n"/>
      <c r="AD351" s="47" t="n"/>
      <c r="AE351" s="50" t="n"/>
      <c r="AF351" s="51">
        <f>IF(A351="","",IFERROR(T351/U351,0))</f>
        <v/>
      </c>
      <c r="AG351" s="28" t="n"/>
      <c r="AH351" s="28" t="n"/>
      <c r="AI351" s="27">
        <f>IF(A351="","",IFERROR(IF(C351&lt;&gt;'Dashboard'!$K$3,"Check room count",IF(D351&gt;C351,"Out-of-order rooms exceed inventory",IF(F351&gt;E351,"Occupied rooms exceed sellable rooms",IF(G351&gt;F351,"Complimentary rooms exceed occupied rooms",IF(J351&gt;F351,"Stayovers exceed occupied rooms",IF(OR(M351&lt;0,N351&lt;0,O351&lt;0,AA351&lt;0),"Negative amount entered",IF(OR(Q351&gt;1,Q351&lt;0),"Check occupancy","OK"))))))),"Check Data"))</f>
        <v/>
      </c>
      <c r="AJ351" s="28" t="n"/>
    </row>
    <row r="352">
      <c r="A352" s="46" t="n"/>
      <c r="B352" s="27">
        <f>IF(A352="","",IFERROR(IF(MOD(A352,7)=0,"Sunday",IF(MOD(A352,7)=1,"Monday",IF(MOD(A352,7)=2,"Tuesday",IF(MOD(A352,7)=3,"Wednesday",IF(MOD(A352,7)=4,"Thursday",IF(MOD(A352,7)=5,"Friday","Saturday")))))),""))</f>
        <v/>
      </c>
      <c r="C352" s="28" t="n"/>
      <c r="D352" s="28" t="n"/>
      <c r="E352" s="27">
        <f>IF(A352="","",IFERROR(C352-D352,0))</f>
        <v/>
      </c>
      <c r="F352" s="28" t="n"/>
      <c r="G352" s="28" t="n"/>
      <c r="H352" s="28" t="n"/>
      <c r="I352" s="28" t="n"/>
      <c r="J352" s="28" t="n"/>
      <c r="K352" s="28" t="n"/>
      <c r="L352" s="28" t="n"/>
      <c r="M352" s="47" t="n"/>
      <c r="N352" s="47" t="n"/>
      <c r="O352" s="47" t="n"/>
      <c r="P352" s="48">
        <f>IF(A352="","",IFERROR(SUM(M352:O352),0))</f>
        <v/>
      </c>
      <c r="Q352" s="49">
        <f>IF(A352="","",IFERROR(F352/E352,0))</f>
        <v/>
      </c>
      <c r="R352" s="48">
        <f>IF(A352="","",IFERROR(M352/F352,0))</f>
        <v/>
      </c>
      <c r="S352" s="48">
        <f>IF(A352="","",IFERROR(M352/E352,0))</f>
        <v/>
      </c>
      <c r="T352" s="28" t="n"/>
      <c r="U352" s="50" t="n"/>
      <c r="V352" s="50" t="n"/>
      <c r="W352" s="50" t="n"/>
      <c r="X352" s="50" t="n"/>
      <c r="Y352" s="50" t="n"/>
      <c r="Z352" s="51">
        <f>IF(A352="","",IFERROR(SUM(U352:Y352),0))</f>
        <v/>
      </c>
      <c r="AA352" s="47" t="n"/>
      <c r="AB352" s="49">
        <f>IF(A352="","",IFERROR(AA352/P352,0))</f>
        <v/>
      </c>
      <c r="AC352" s="28" t="n"/>
      <c r="AD352" s="47" t="n"/>
      <c r="AE352" s="50" t="n"/>
      <c r="AF352" s="51">
        <f>IF(A352="","",IFERROR(T352/U352,0))</f>
        <v/>
      </c>
      <c r="AG352" s="28" t="n"/>
      <c r="AH352" s="28" t="n"/>
      <c r="AI352" s="27">
        <f>IF(A352="","",IFERROR(IF(C352&lt;&gt;'Dashboard'!$K$3,"Check room count",IF(D352&gt;C352,"Out-of-order rooms exceed inventory",IF(F352&gt;E352,"Occupied rooms exceed sellable rooms",IF(G352&gt;F352,"Complimentary rooms exceed occupied rooms",IF(J352&gt;F352,"Stayovers exceed occupied rooms",IF(OR(M352&lt;0,N352&lt;0,O352&lt;0,AA352&lt;0),"Negative amount entered",IF(OR(Q352&gt;1,Q352&lt;0),"Check occupancy","OK"))))))),"Check Data"))</f>
        <v/>
      </c>
      <c r="AJ352" s="28" t="n"/>
    </row>
    <row r="353">
      <c r="A353" s="46" t="n"/>
      <c r="B353" s="27">
        <f>IF(A353="","",IFERROR(IF(MOD(A353,7)=0,"Sunday",IF(MOD(A353,7)=1,"Monday",IF(MOD(A353,7)=2,"Tuesday",IF(MOD(A353,7)=3,"Wednesday",IF(MOD(A353,7)=4,"Thursday",IF(MOD(A353,7)=5,"Friday","Saturday")))))),""))</f>
        <v/>
      </c>
      <c r="C353" s="28" t="n"/>
      <c r="D353" s="28" t="n"/>
      <c r="E353" s="27">
        <f>IF(A353="","",IFERROR(C353-D353,0))</f>
        <v/>
      </c>
      <c r="F353" s="28" t="n"/>
      <c r="G353" s="28" t="n"/>
      <c r="H353" s="28" t="n"/>
      <c r="I353" s="28" t="n"/>
      <c r="J353" s="28" t="n"/>
      <c r="K353" s="28" t="n"/>
      <c r="L353" s="28" t="n"/>
      <c r="M353" s="47" t="n"/>
      <c r="N353" s="47" t="n"/>
      <c r="O353" s="47" t="n"/>
      <c r="P353" s="48">
        <f>IF(A353="","",IFERROR(SUM(M353:O353),0))</f>
        <v/>
      </c>
      <c r="Q353" s="49">
        <f>IF(A353="","",IFERROR(F353/E353,0))</f>
        <v/>
      </c>
      <c r="R353" s="48">
        <f>IF(A353="","",IFERROR(M353/F353,0))</f>
        <v/>
      </c>
      <c r="S353" s="48">
        <f>IF(A353="","",IFERROR(M353/E353,0))</f>
        <v/>
      </c>
      <c r="T353" s="28" t="n"/>
      <c r="U353" s="50" t="n"/>
      <c r="V353" s="50" t="n"/>
      <c r="W353" s="50" t="n"/>
      <c r="X353" s="50" t="n"/>
      <c r="Y353" s="50" t="n"/>
      <c r="Z353" s="51">
        <f>IF(A353="","",IFERROR(SUM(U353:Y353),0))</f>
        <v/>
      </c>
      <c r="AA353" s="47" t="n"/>
      <c r="AB353" s="49">
        <f>IF(A353="","",IFERROR(AA353/P353,0))</f>
        <v/>
      </c>
      <c r="AC353" s="28" t="n"/>
      <c r="AD353" s="47" t="n"/>
      <c r="AE353" s="50" t="n"/>
      <c r="AF353" s="51">
        <f>IF(A353="","",IFERROR(T353/U353,0))</f>
        <v/>
      </c>
      <c r="AG353" s="28" t="n"/>
      <c r="AH353" s="28" t="n"/>
      <c r="AI353" s="27">
        <f>IF(A353="","",IFERROR(IF(C353&lt;&gt;'Dashboard'!$K$3,"Check room count",IF(D353&gt;C353,"Out-of-order rooms exceed inventory",IF(F353&gt;E353,"Occupied rooms exceed sellable rooms",IF(G353&gt;F353,"Complimentary rooms exceed occupied rooms",IF(J353&gt;F353,"Stayovers exceed occupied rooms",IF(OR(M353&lt;0,N353&lt;0,O353&lt;0,AA353&lt;0),"Negative amount entered",IF(OR(Q353&gt;1,Q353&lt;0),"Check occupancy","OK"))))))),"Check Data"))</f>
        <v/>
      </c>
      <c r="AJ353" s="28" t="n"/>
    </row>
    <row r="354">
      <c r="A354" s="46" t="n"/>
      <c r="B354" s="27">
        <f>IF(A354="","",IFERROR(IF(MOD(A354,7)=0,"Sunday",IF(MOD(A354,7)=1,"Monday",IF(MOD(A354,7)=2,"Tuesday",IF(MOD(A354,7)=3,"Wednesday",IF(MOD(A354,7)=4,"Thursday",IF(MOD(A354,7)=5,"Friday","Saturday")))))),""))</f>
        <v/>
      </c>
      <c r="C354" s="28" t="n"/>
      <c r="D354" s="28" t="n"/>
      <c r="E354" s="27">
        <f>IF(A354="","",IFERROR(C354-D354,0))</f>
        <v/>
      </c>
      <c r="F354" s="28" t="n"/>
      <c r="G354" s="28" t="n"/>
      <c r="H354" s="28" t="n"/>
      <c r="I354" s="28" t="n"/>
      <c r="J354" s="28" t="n"/>
      <c r="K354" s="28" t="n"/>
      <c r="L354" s="28" t="n"/>
      <c r="M354" s="47" t="n"/>
      <c r="N354" s="47" t="n"/>
      <c r="O354" s="47" t="n"/>
      <c r="P354" s="48">
        <f>IF(A354="","",IFERROR(SUM(M354:O354),0))</f>
        <v/>
      </c>
      <c r="Q354" s="49">
        <f>IF(A354="","",IFERROR(F354/E354,0))</f>
        <v/>
      </c>
      <c r="R354" s="48">
        <f>IF(A354="","",IFERROR(M354/F354,0))</f>
        <v/>
      </c>
      <c r="S354" s="48">
        <f>IF(A354="","",IFERROR(M354/E354,0))</f>
        <v/>
      </c>
      <c r="T354" s="28" t="n"/>
      <c r="U354" s="50" t="n"/>
      <c r="V354" s="50" t="n"/>
      <c r="W354" s="50" t="n"/>
      <c r="X354" s="50" t="n"/>
      <c r="Y354" s="50" t="n"/>
      <c r="Z354" s="51">
        <f>IF(A354="","",IFERROR(SUM(U354:Y354),0))</f>
        <v/>
      </c>
      <c r="AA354" s="47" t="n"/>
      <c r="AB354" s="49">
        <f>IF(A354="","",IFERROR(AA354/P354,0))</f>
        <v/>
      </c>
      <c r="AC354" s="28" t="n"/>
      <c r="AD354" s="47" t="n"/>
      <c r="AE354" s="50" t="n"/>
      <c r="AF354" s="51">
        <f>IF(A354="","",IFERROR(T354/U354,0))</f>
        <v/>
      </c>
      <c r="AG354" s="28" t="n"/>
      <c r="AH354" s="28" t="n"/>
      <c r="AI354" s="27">
        <f>IF(A354="","",IFERROR(IF(C354&lt;&gt;'Dashboard'!$K$3,"Check room count",IF(D354&gt;C354,"Out-of-order rooms exceed inventory",IF(F354&gt;E354,"Occupied rooms exceed sellable rooms",IF(G354&gt;F354,"Complimentary rooms exceed occupied rooms",IF(J354&gt;F354,"Stayovers exceed occupied rooms",IF(OR(M354&lt;0,N354&lt;0,O354&lt;0,AA354&lt;0),"Negative amount entered",IF(OR(Q354&gt;1,Q354&lt;0),"Check occupancy","OK"))))))),"Check Data"))</f>
        <v/>
      </c>
      <c r="AJ354" s="28" t="n"/>
    </row>
    <row r="355">
      <c r="A355" s="46" t="n"/>
      <c r="B355" s="27">
        <f>IF(A355="","",IFERROR(IF(MOD(A355,7)=0,"Sunday",IF(MOD(A355,7)=1,"Monday",IF(MOD(A355,7)=2,"Tuesday",IF(MOD(A355,7)=3,"Wednesday",IF(MOD(A355,7)=4,"Thursday",IF(MOD(A355,7)=5,"Friday","Saturday")))))),""))</f>
        <v/>
      </c>
      <c r="C355" s="28" t="n"/>
      <c r="D355" s="28" t="n"/>
      <c r="E355" s="27">
        <f>IF(A355="","",IFERROR(C355-D355,0))</f>
        <v/>
      </c>
      <c r="F355" s="28" t="n"/>
      <c r="G355" s="28" t="n"/>
      <c r="H355" s="28" t="n"/>
      <c r="I355" s="28" t="n"/>
      <c r="J355" s="28" t="n"/>
      <c r="K355" s="28" t="n"/>
      <c r="L355" s="28" t="n"/>
      <c r="M355" s="47" t="n"/>
      <c r="N355" s="47" t="n"/>
      <c r="O355" s="47" t="n"/>
      <c r="P355" s="48">
        <f>IF(A355="","",IFERROR(SUM(M355:O355),0))</f>
        <v/>
      </c>
      <c r="Q355" s="49">
        <f>IF(A355="","",IFERROR(F355/E355,0))</f>
        <v/>
      </c>
      <c r="R355" s="48">
        <f>IF(A355="","",IFERROR(M355/F355,0))</f>
        <v/>
      </c>
      <c r="S355" s="48">
        <f>IF(A355="","",IFERROR(M355/E355,0))</f>
        <v/>
      </c>
      <c r="T355" s="28" t="n"/>
      <c r="U355" s="50" t="n"/>
      <c r="V355" s="50" t="n"/>
      <c r="W355" s="50" t="n"/>
      <c r="X355" s="50" t="n"/>
      <c r="Y355" s="50" t="n"/>
      <c r="Z355" s="51">
        <f>IF(A355="","",IFERROR(SUM(U355:Y355),0))</f>
        <v/>
      </c>
      <c r="AA355" s="47" t="n"/>
      <c r="AB355" s="49">
        <f>IF(A355="","",IFERROR(AA355/P355,0))</f>
        <v/>
      </c>
      <c r="AC355" s="28" t="n"/>
      <c r="AD355" s="47" t="n"/>
      <c r="AE355" s="50" t="n"/>
      <c r="AF355" s="51">
        <f>IF(A355="","",IFERROR(T355/U355,0))</f>
        <v/>
      </c>
      <c r="AG355" s="28" t="n"/>
      <c r="AH355" s="28" t="n"/>
      <c r="AI355" s="27">
        <f>IF(A355="","",IFERROR(IF(C355&lt;&gt;'Dashboard'!$K$3,"Check room count",IF(D355&gt;C355,"Out-of-order rooms exceed inventory",IF(F355&gt;E355,"Occupied rooms exceed sellable rooms",IF(G355&gt;F355,"Complimentary rooms exceed occupied rooms",IF(J355&gt;F355,"Stayovers exceed occupied rooms",IF(OR(M355&lt;0,N355&lt;0,O355&lt;0,AA355&lt;0),"Negative amount entered",IF(OR(Q355&gt;1,Q355&lt;0),"Check occupancy","OK"))))))),"Check Data"))</f>
        <v/>
      </c>
      <c r="AJ355" s="28" t="n"/>
    </row>
    <row r="356">
      <c r="A356" s="46" t="n"/>
      <c r="B356" s="27">
        <f>IF(A356="","",IFERROR(IF(MOD(A356,7)=0,"Sunday",IF(MOD(A356,7)=1,"Monday",IF(MOD(A356,7)=2,"Tuesday",IF(MOD(A356,7)=3,"Wednesday",IF(MOD(A356,7)=4,"Thursday",IF(MOD(A356,7)=5,"Friday","Saturday")))))),""))</f>
        <v/>
      </c>
      <c r="C356" s="28" t="n"/>
      <c r="D356" s="28" t="n"/>
      <c r="E356" s="27">
        <f>IF(A356="","",IFERROR(C356-D356,0))</f>
        <v/>
      </c>
      <c r="F356" s="28" t="n"/>
      <c r="G356" s="28" t="n"/>
      <c r="H356" s="28" t="n"/>
      <c r="I356" s="28" t="n"/>
      <c r="J356" s="28" t="n"/>
      <c r="K356" s="28" t="n"/>
      <c r="L356" s="28" t="n"/>
      <c r="M356" s="47" t="n"/>
      <c r="N356" s="47" t="n"/>
      <c r="O356" s="47" t="n"/>
      <c r="P356" s="48">
        <f>IF(A356="","",IFERROR(SUM(M356:O356),0))</f>
        <v/>
      </c>
      <c r="Q356" s="49">
        <f>IF(A356="","",IFERROR(F356/E356,0))</f>
        <v/>
      </c>
      <c r="R356" s="48">
        <f>IF(A356="","",IFERROR(M356/F356,0))</f>
        <v/>
      </c>
      <c r="S356" s="48">
        <f>IF(A356="","",IFERROR(M356/E356,0))</f>
        <v/>
      </c>
      <c r="T356" s="28" t="n"/>
      <c r="U356" s="50" t="n"/>
      <c r="V356" s="50" t="n"/>
      <c r="W356" s="50" t="n"/>
      <c r="X356" s="50" t="n"/>
      <c r="Y356" s="50" t="n"/>
      <c r="Z356" s="51">
        <f>IF(A356="","",IFERROR(SUM(U356:Y356),0))</f>
        <v/>
      </c>
      <c r="AA356" s="47" t="n"/>
      <c r="AB356" s="49">
        <f>IF(A356="","",IFERROR(AA356/P356,0))</f>
        <v/>
      </c>
      <c r="AC356" s="28" t="n"/>
      <c r="AD356" s="47" t="n"/>
      <c r="AE356" s="50" t="n"/>
      <c r="AF356" s="51">
        <f>IF(A356="","",IFERROR(T356/U356,0))</f>
        <v/>
      </c>
      <c r="AG356" s="28" t="n"/>
      <c r="AH356" s="28" t="n"/>
      <c r="AI356" s="27">
        <f>IF(A356="","",IFERROR(IF(C356&lt;&gt;'Dashboard'!$K$3,"Check room count",IF(D356&gt;C356,"Out-of-order rooms exceed inventory",IF(F356&gt;E356,"Occupied rooms exceed sellable rooms",IF(G356&gt;F356,"Complimentary rooms exceed occupied rooms",IF(J356&gt;F356,"Stayovers exceed occupied rooms",IF(OR(M356&lt;0,N356&lt;0,O356&lt;0,AA356&lt;0),"Negative amount entered",IF(OR(Q356&gt;1,Q356&lt;0),"Check occupancy","OK"))))))),"Check Data"))</f>
        <v/>
      </c>
      <c r="AJ356" s="28" t="n"/>
    </row>
    <row r="357">
      <c r="A357" s="46" t="n"/>
      <c r="B357" s="27">
        <f>IF(A357="","",IFERROR(IF(MOD(A357,7)=0,"Sunday",IF(MOD(A357,7)=1,"Monday",IF(MOD(A357,7)=2,"Tuesday",IF(MOD(A357,7)=3,"Wednesday",IF(MOD(A357,7)=4,"Thursday",IF(MOD(A357,7)=5,"Friday","Saturday")))))),""))</f>
        <v/>
      </c>
      <c r="C357" s="28" t="n"/>
      <c r="D357" s="28" t="n"/>
      <c r="E357" s="27">
        <f>IF(A357="","",IFERROR(C357-D357,0))</f>
        <v/>
      </c>
      <c r="F357" s="28" t="n"/>
      <c r="G357" s="28" t="n"/>
      <c r="H357" s="28" t="n"/>
      <c r="I357" s="28" t="n"/>
      <c r="J357" s="28" t="n"/>
      <c r="K357" s="28" t="n"/>
      <c r="L357" s="28" t="n"/>
      <c r="M357" s="47" t="n"/>
      <c r="N357" s="47" t="n"/>
      <c r="O357" s="47" t="n"/>
      <c r="P357" s="48">
        <f>IF(A357="","",IFERROR(SUM(M357:O357),0))</f>
        <v/>
      </c>
      <c r="Q357" s="49">
        <f>IF(A357="","",IFERROR(F357/E357,0))</f>
        <v/>
      </c>
      <c r="R357" s="48">
        <f>IF(A357="","",IFERROR(M357/F357,0))</f>
        <v/>
      </c>
      <c r="S357" s="48">
        <f>IF(A357="","",IFERROR(M357/E357,0))</f>
        <v/>
      </c>
      <c r="T357" s="28" t="n"/>
      <c r="U357" s="50" t="n"/>
      <c r="V357" s="50" t="n"/>
      <c r="W357" s="50" t="n"/>
      <c r="X357" s="50" t="n"/>
      <c r="Y357" s="50" t="n"/>
      <c r="Z357" s="51">
        <f>IF(A357="","",IFERROR(SUM(U357:Y357),0))</f>
        <v/>
      </c>
      <c r="AA357" s="47" t="n"/>
      <c r="AB357" s="49">
        <f>IF(A357="","",IFERROR(AA357/P357,0))</f>
        <v/>
      </c>
      <c r="AC357" s="28" t="n"/>
      <c r="AD357" s="47" t="n"/>
      <c r="AE357" s="50" t="n"/>
      <c r="AF357" s="51">
        <f>IF(A357="","",IFERROR(T357/U357,0))</f>
        <v/>
      </c>
      <c r="AG357" s="28" t="n"/>
      <c r="AH357" s="28" t="n"/>
      <c r="AI357" s="27">
        <f>IF(A357="","",IFERROR(IF(C357&lt;&gt;'Dashboard'!$K$3,"Check room count",IF(D357&gt;C357,"Out-of-order rooms exceed inventory",IF(F357&gt;E357,"Occupied rooms exceed sellable rooms",IF(G357&gt;F357,"Complimentary rooms exceed occupied rooms",IF(J357&gt;F357,"Stayovers exceed occupied rooms",IF(OR(M357&lt;0,N357&lt;0,O357&lt;0,AA357&lt;0),"Negative amount entered",IF(OR(Q357&gt;1,Q357&lt;0),"Check occupancy","OK"))))))),"Check Data"))</f>
        <v/>
      </c>
      <c r="AJ357" s="28" t="n"/>
    </row>
    <row r="358">
      <c r="A358" s="46" t="n"/>
      <c r="B358" s="27">
        <f>IF(A358="","",IFERROR(IF(MOD(A358,7)=0,"Sunday",IF(MOD(A358,7)=1,"Monday",IF(MOD(A358,7)=2,"Tuesday",IF(MOD(A358,7)=3,"Wednesday",IF(MOD(A358,7)=4,"Thursday",IF(MOD(A358,7)=5,"Friday","Saturday")))))),""))</f>
        <v/>
      </c>
      <c r="C358" s="28" t="n"/>
      <c r="D358" s="28" t="n"/>
      <c r="E358" s="27">
        <f>IF(A358="","",IFERROR(C358-D358,0))</f>
        <v/>
      </c>
      <c r="F358" s="28" t="n"/>
      <c r="G358" s="28" t="n"/>
      <c r="H358" s="28" t="n"/>
      <c r="I358" s="28" t="n"/>
      <c r="J358" s="28" t="n"/>
      <c r="K358" s="28" t="n"/>
      <c r="L358" s="28" t="n"/>
      <c r="M358" s="47" t="n"/>
      <c r="N358" s="47" t="n"/>
      <c r="O358" s="47" t="n"/>
      <c r="P358" s="48">
        <f>IF(A358="","",IFERROR(SUM(M358:O358),0))</f>
        <v/>
      </c>
      <c r="Q358" s="49">
        <f>IF(A358="","",IFERROR(F358/E358,0))</f>
        <v/>
      </c>
      <c r="R358" s="48">
        <f>IF(A358="","",IFERROR(M358/F358,0))</f>
        <v/>
      </c>
      <c r="S358" s="48">
        <f>IF(A358="","",IFERROR(M358/E358,0))</f>
        <v/>
      </c>
      <c r="T358" s="28" t="n"/>
      <c r="U358" s="50" t="n"/>
      <c r="V358" s="50" t="n"/>
      <c r="W358" s="50" t="n"/>
      <c r="X358" s="50" t="n"/>
      <c r="Y358" s="50" t="n"/>
      <c r="Z358" s="51">
        <f>IF(A358="","",IFERROR(SUM(U358:Y358),0))</f>
        <v/>
      </c>
      <c r="AA358" s="47" t="n"/>
      <c r="AB358" s="49">
        <f>IF(A358="","",IFERROR(AA358/P358,0))</f>
        <v/>
      </c>
      <c r="AC358" s="28" t="n"/>
      <c r="AD358" s="47" t="n"/>
      <c r="AE358" s="50" t="n"/>
      <c r="AF358" s="51">
        <f>IF(A358="","",IFERROR(T358/U358,0))</f>
        <v/>
      </c>
      <c r="AG358" s="28" t="n"/>
      <c r="AH358" s="28" t="n"/>
      <c r="AI358" s="27">
        <f>IF(A358="","",IFERROR(IF(C358&lt;&gt;'Dashboard'!$K$3,"Check room count",IF(D358&gt;C358,"Out-of-order rooms exceed inventory",IF(F358&gt;E358,"Occupied rooms exceed sellable rooms",IF(G358&gt;F358,"Complimentary rooms exceed occupied rooms",IF(J358&gt;F358,"Stayovers exceed occupied rooms",IF(OR(M358&lt;0,N358&lt;0,O358&lt;0,AA358&lt;0),"Negative amount entered",IF(OR(Q358&gt;1,Q358&lt;0),"Check occupancy","OK"))))))),"Check Data"))</f>
        <v/>
      </c>
      <c r="AJ358" s="28" t="n"/>
    </row>
    <row r="359">
      <c r="A359" s="46" t="n"/>
      <c r="B359" s="27">
        <f>IF(A359="","",IFERROR(IF(MOD(A359,7)=0,"Sunday",IF(MOD(A359,7)=1,"Monday",IF(MOD(A359,7)=2,"Tuesday",IF(MOD(A359,7)=3,"Wednesday",IF(MOD(A359,7)=4,"Thursday",IF(MOD(A359,7)=5,"Friday","Saturday")))))),""))</f>
        <v/>
      </c>
      <c r="C359" s="28" t="n"/>
      <c r="D359" s="28" t="n"/>
      <c r="E359" s="27">
        <f>IF(A359="","",IFERROR(C359-D359,0))</f>
        <v/>
      </c>
      <c r="F359" s="28" t="n"/>
      <c r="G359" s="28" t="n"/>
      <c r="H359" s="28" t="n"/>
      <c r="I359" s="28" t="n"/>
      <c r="J359" s="28" t="n"/>
      <c r="K359" s="28" t="n"/>
      <c r="L359" s="28" t="n"/>
      <c r="M359" s="47" t="n"/>
      <c r="N359" s="47" t="n"/>
      <c r="O359" s="47" t="n"/>
      <c r="P359" s="48">
        <f>IF(A359="","",IFERROR(SUM(M359:O359),0))</f>
        <v/>
      </c>
      <c r="Q359" s="49">
        <f>IF(A359="","",IFERROR(F359/E359,0))</f>
        <v/>
      </c>
      <c r="R359" s="48">
        <f>IF(A359="","",IFERROR(M359/F359,0))</f>
        <v/>
      </c>
      <c r="S359" s="48">
        <f>IF(A359="","",IFERROR(M359/E359,0))</f>
        <v/>
      </c>
      <c r="T359" s="28" t="n"/>
      <c r="U359" s="50" t="n"/>
      <c r="V359" s="50" t="n"/>
      <c r="W359" s="50" t="n"/>
      <c r="X359" s="50" t="n"/>
      <c r="Y359" s="50" t="n"/>
      <c r="Z359" s="51">
        <f>IF(A359="","",IFERROR(SUM(U359:Y359),0))</f>
        <v/>
      </c>
      <c r="AA359" s="47" t="n"/>
      <c r="AB359" s="49">
        <f>IF(A359="","",IFERROR(AA359/P359,0))</f>
        <v/>
      </c>
      <c r="AC359" s="28" t="n"/>
      <c r="AD359" s="47" t="n"/>
      <c r="AE359" s="50" t="n"/>
      <c r="AF359" s="51">
        <f>IF(A359="","",IFERROR(T359/U359,0))</f>
        <v/>
      </c>
      <c r="AG359" s="28" t="n"/>
      <c r="AH359" s="28" t="n"/>
      <c r="AI359" s="27">
        <f>IF(A359="","",IFERROR(IF(C359&lt;&gt;'Dashboard'!$K$3,"Check room count",IF(D359&gt;C359,"Out-of-order rooms exceed inventory",IF(F359&gt;E359,"Occupied rooms exceed sellable rooms",IF(G359&gt;F359,"Complimentary rooms exceed occupied rooms",IF(J359&gt;F359,"Stayovers exceed occupied rooms",IF(OR(M359&lt;0,N359&lt;0,O359&lt;0,AA359&lt;0),"Negative amount entered",IF(OR(Q359&gt;1,Q359&lt;0),"Check occupancy","OK"))))))),"Check Data"))</f>
        <v/>
      </c>
      <c r="AJ359" s="28" t="n"/>
    </row>
    <row r="360">
      <c r="A360" s="46" t="n"/>
      <c r="B360" s="27">
        <f>IF(A360="","",IFERROR(IF(MOD(A360,7)=0,"Sunday",IF(MOD(A360,7)=1,"Monday",IF(MOD(A360,7)=2,"Tuesday",IF(MOD(A360,7)=3,"Wednesday",IF(MOD(A360,7)=4,"Thursday",IF(MOD(A360,7)=5,"Friday","Saturday")))))),""))</f>
        <v/>
      </c>
      <c r="C360" s="28" t="n"/>
      <c r="D360" s="28" t="n"/>
      <c r="E360" s="27">
        <f>IF(A360="","",IFERROR(C360-D360,0))</f>
        <v/>
      </c>
      <c r="F360" s="28" t="n"/>
      <c r="G360" s="28" t="n"/>
      <c r="H360" s="28" t="n"/>
      <c r="I360" s="28" t="n"/>
      <c r="J360" s="28" t="n"/>
      <c r="K360" s="28" t="n"/>
      <c r="L360" s="28" t="n"/>
      <c r="M360" s="47" t="n"/>
      <c r="N360" s="47" t="n"/>
      <c r="O360" s="47" t="n"/>
      <c r="P360" s="48">
        <f>IF(A360="","",IFERROR(SUM(M360:O360),0))</f>
        <v/>
      </c>
      <c r="Q360" s="49">
        <f>IF(A360="","",IFERROR(F360/E360,0))</f>
        <v/>
      </c>
      <c r="R360" s="48">
        <f>IF(A360="","",IFERROR(M360/F360,0))</f>
        <v/>
      </c>
      <c r="S360" s="48">
        <f>IF(A360="","",IFERROR(M360/E360,0))</f>
        <v/>
      </c>
      <c r="T360" s="28" t="n"/>
      <c r="U360" s="50" t="n"/>
      <c r="V360" s="50" t="n"/>
      <c r="W360" s="50" t="n"/>
      <c r="X360" s="50" t="n"/>
      <c r="Y360" s="50" t="n"/>
      <c r="Z360" s="51">
        <f>IF(A360="","",IFERROR(SUM(U360:Y360),0))</f>
        <v/>
      </c>
      <c r="AA360" s="47" t="n"/>
      <c r="AB360" s="49">
        <f>IF(A360="","",IFERROR(AA360/P360,0))</f>
        <v/>
      </c>
      <c r="AC360" s="28" t="n"/>
      <c r="AD360" s="47" t="n"/>
      <c r="AE360" s="50" t="n"/>
      <c r="AF360" s="51">
        <f>IF(A360="","",IFERROR(T360/U360,0))</f>
        <v/>
      </c>
      <c r="AG360" s="28" t="n"/>
      <c r="AH360" s="28" t="n"/>
      <c r="AI360" s="27">
        <f>IF(A360="","",IFERROR(IF(C360&lt;&gt;'Dashboard'!$K$3,"Check room count",IF(D360&gt;C360,"Out-of-order rooms exceed inventory",IF(F360&gt;E360,"Occupied rooms exceed sellable rooms",IF(G360&gt;F360,"Complimentary rooms exceed occupied rooms",IF(J360&gt;F360,"Stayovers exceed occupied rooms",IF(OR(M360&lt;0,N360&lt;0,O360&lt;0,AA360&lt;0),"Negative amount entered",IF(OR(Q360&gt;1,Q360&lt;0),"Check occupancy","OK"))))))),"Check Data"))</f>
        <v/>
      </c>
      <c r="AJ360" s="28" t="n"/>
    </row>
    <row r="361">
      <c r="A361" s="46" t="n"/>
      <c r="B361" s="27">
        <f>IF(A361="","",IFERROR(IF(MOD(A361,7)=0,"Sunday",IF(MOD(A361,7)=1,"Monday",IF(MOD(A361,7)=2,"Tuesday",IF(MOD(A361,7)=3,"Wednesday",IF(MOD(A361,7)=4,"Thursday",IF(MOD(A361,7)=5,"Friday","Saturday")))))),""))</f>
        <v/>
      </c>
      <c r="C361" s="28" t="n"/>
      <c r="D361" s="28" t="n"/>
      <c r="E361" s="27">
        <f>IF(A361="","",IFERROR(C361-D361,0))</f>
        <v/>
      </c>
      <c r="F361" s="28" t="n"/>
      <c r="G361" s="28" t="n"/>
      <c r="H361" s="28" t="n"/>
      <c r="I361" s="28" t="n"/>
      <c r="J361" s="28" t="n"/>
      <c r="K361" s="28" t="n"/>
      <c r="L361" s="28" t="n"/>
      <c r="M361" s="47" t="n"/>
      <c r="N361" s="47" t="n"/>
      <c r="O361" s="47" t="n"/>
      <c r="P361" s="48">
        <f>IF(A361="","",IFERROR(SUM(M361:O361),0))</f>
        <v/>
      </c>
      <c r="Q361" s="49">
        <f>IF(A361="","",IFERROR(F361/E361,0))</f>
        <v/>
      </c>
      <c r="R361" s="48">
        <f>IF(A361="","",IFERROR(M361/F361,0))</f>
        <v/>
      </c>
      <c r="S361" s="48">
        <f>IF(A361="","",IFERROR(M361/E361,0))</f>
        <v/>
      </c>
      <c r="T361" s="28" t="n"/>
      <c r="U361" s="50" t="n"/>
      <c r="V361" s="50" t="n"/>
      <c r="W361" s="50" t="n"/>
      <c r="X361" s="50" t="n"/>
      <c r="Y361" s="50" t="n"/>
      <c r="Z361" s="51">
        <f>IF(A361="","",IFERROR(SUM(U361:Y361),0))</f>
        <v/>
      </c>
      <c r="AA361" s="47" t="n"/>
      <c r="AB361" s="49">
        <f>IF(A361="","",IFERROR(AA361/P361,0))</f>
        <v/>
      </c>
      <c r="AC361" s="28" t="n"/>
      <c r="AD361" s="47" t="n"/>
      <c r="AE361" s="50" t="n"/>
      <c r="AF361" s="51">
        <f>IF(A361="","",IFERROR(T361/U361,0))</f>
        <v/>
      </c>
      <c r="AG361" s="28" t="n"/>
      <c r="AH361" s="28" t="n"/>
      <c r="AI361" s="27">
        <f>IF(A361="","",IFERROR(IF(C361&lt;&gt;'Dashboard'!$K$3,"Check room count",IF(D361&gt;C361,"Out-of-order rooms exceed inventory",IF(F361&gt;E361,"Occupied rooms exceed sellable rooms",IF(G361&gt;F361,"Complimentary rooms exceed occupied rooms",IF(J361&gt;F361,"Stayovers exceed occupied rooms",IF(OR(M361&lt;0,N361&lt;0,O361&lt;0,AA361&lt;0),"Negative amount entered",IF(OR(Q361&gt;1,Q361&lt;0),"Check occupancy","OK"))))))),"Check Data"))</f>
        <v/>
      </c>
      <c r="AJ361" s="28" t="n"/>
    </row>
    <row r="362">
      <c r="A362" s="46" t="n"/>
      <c r="B362" s="27">
        <f>IF(A362="","",IFERROR(IF(MOD(A362,7)=0,"Sunday",IF(MOD(A362,7)=1,"Monday",IF(MOD(A362,7)=2,"Tuesday",IF(MOD(A362,7)=3,"Wednesday",IF(MOD(A362,7)=4,"Thursday",IF(MOD(A362,7)=5,"Friday","Saturday")))))),""))</f>
        <v/>
      </c>
      <c r="C362" s="28" t="n"/>
      <c r="D362" s="28" t="n"/>
      <c r="E362" s="27">
        <f>IF(A362="","",IFERROR(C362-D362,0))</f>
        <v/>
      </c>
      <c r="F362" s="28" t="n"/>
      <c r="G362" s="28" t="n"/>
      <c r="H362" s="28" t="n"/>
      <c r="I362" s="28" t="n"/>
      <c r="J362" s="28" t="n"/>
      <c r="K362" s="28" t="n"/>
      <c r="L362" s="28" t="n"/>
      <c r="M362" s="47" t="n"/>
      <c r="N362" s="47" t="n"/>
      <c r="O362" s="47" t="n"/>
      <c r="P362" s="48">
        <f>IF(A362="","",IFERROR(SUM(M362:O362),0))</f>
        <v/>
      </c>
      <c r="Q362" s="49">
        <f>IF(A362="","",IFERROR(F362/E362,0))</f>
        <v/>
      </c>
      <c r="R362" s="48">
        <f>IF(A362="","",IFERROR(M362/F362,0))</f>
        <v/>
      </c>
      <c r="S362" s="48">
        <f>IF(A362="","",IFERROR(M362/E362,0))</f>
        <v/>
      </c>
      <c r="T362" s="28" t="n"/>
      <c r="U362" s="50" t="n"/>
      <c r="V362" s="50" t="n"/>
      <c r="W362" s="50" t="n"/>
      <c r="X362" s="50" t="n"/>
      <c r="Y362" s="50" t="n"/>
      <c r="Z362" s="51">
        <f>IF(A362="","",IFERROR(SUM(U362:Y362),0))</f>
        <v/>
      </c>
      <c r="AA362" s="47" t="n"/>
      <c r="AB362" s="49">
        <f>IF(A362="","",IFERROR(AA362/P362,0))</f>
        <v/>
      </c>
      <c r="AC362" s="28" t="n"/>
      <c r="AD362" s="47" t="n"/>
      <c r="AE362" s="50" t="n"/>
      <c r="AF362" s="51">
        <f>IF(A362="","",IFERROR(T362/U362,0))</f>
        <v/>
      </c>
      <c r="AG362" s="28" t="n"/>
      <c r="AH362" s="28" t="n"/>
      <c r="AI362" s="27">
        <f>IF(A362="","",IFERROR(IF(C362&lt;&gt;'Dashboard'!$K$3,"Check room count",IF(D362&gt;C362,"Out-of-order rooms exceed inventory",IF(F362&gt;E362,"Occupied rooms exceed sellable rooms",IF(G362&gt;F362,"Complimentary rooms exceed occupied rooms",IF(J362&gt;F362,"Stayovers exceed occupied rooms",IF(OR(M362&lt;0,N362&lt;0,O362&lt;0,AA362&lt;0),"Negative amount entered",IF(OR(Q362&gt;1,Q362&lt;0),"Check occupancy","OK"))))))),"Check Data"))</f>
        <v/>
      </c>
      <c r="AJ362" s="28" t="n"/>
    </row>
    <row r="363">
      <c r="A363" s="46" t="n"/>
      <c r="B363" s="27">
        <f>IF(A363="","",IFERROR(IF(MOD(A363,7)=0,"Sunday",IF(MOD(A363,7)=1,"Monday",IF(MOD(A363,7)=2,"Tuesday",IF(MOD(A363,7)=3,"Wednesday",IF(MOD(A363,7)=4,"Thursday",IF(MOD(A363,7)=5,"Friday","Saturday")))))),""))</f>
        <v/>
      </c>
      <c r="C363" s="28" t="n"/>
      <c r="D363" s="28" t="n"/>
      <c r="E363" s="27">
        <f>IF(A363="","",IFERROR(C363-D363,0))</f>
        <v/>
      </c>
      <c r="F363" s="28" t="n"/>
      <c r="G363" s="28" t="n"/>
      <c r="H363" s="28" t="n"/>
      <c r="I363" s="28" t="n"/>
      <c r="J363" s="28" t="n"/>
      <c r="K363" s="28" t="n"/>
      <c r="L363" s="28" t="n"/>
      <c r="M363" s="47" t="n"/>
      <c r="N363" s="47" t="n"/>
      <c r="O363" s="47" t="n"/>
      <c r="P363" s="48">
        <f>IF(A363="","",IFERROR(SUM(M363:O363),0))</f>
        <v/>
      </c>
      <c r="Q363" s="49">
        <f>IF(A363="","",IFERROR(F363/E363,0))</f>
        <v/>
      </c>
      <c r="R363" s="48">
        <f>IF(A363="","",IFERROR(M363/F363,0))</f>
        <v/>
      </c>
      <c r="S363" s="48">
        <f>IF(A363="","",IFERROR(M363/E363,0))</f>
        <v/>
      </c>
      <c r="T363" s="28" t="n"/>
      <c r="U363" s="50" t="n"/>
      <c r="V363" s="50" t="n"/>
      <c r="W363" s="50" t="n"/>
      <c r="X363" s="50" t="n"/>
      <c r="Y363" s="50" t="n"/>
      <c r="Z363" s="51">
        <f>IF(A363="","",IFERROR(SUM(U363:Y363),0))</f>
        <v/>
      </c>
      <c r="AA363" s="47" t="n"/>
      <c r="AB363" s="49">
        <f>IF(A363="","",IFERROR(AA363/P363,0))</f>
        <v/>
      </c>
      <c r="AC363" s="28" t="n"/>
      <c r="AD363" s="47" t="n"/>
      <c r="AE363" s="50" t="n"/>
      <c r="AF363" s="51">
        <f>IF(A363="","",IFERROR(T363/U363,0))</f>
        <v/>
      </c>
      <c r="AG363" s="28" t="n"/>
      <c r="AH363" s="28" t="n"/>
      <c r="AI363" s="27">
        <f>IF(A363="","",IFERROR(IF(C363&lt;&gt;'Dashboard'!$K$3,"Check room count",IF(D363&gt;C363,"Out-of-order rooms exceed inventory",IF(F363&gt;E363,"Occupied rooms exceed sellable rooms",IF(G363&gt;F363,"Complimentary rooms exceed occupied rooms",IF(J363&gt;F363,"Stayovers exceed occupied rooms",IF(OR(M363&lt;0,N363&lt;0,O363&lt;0,AA363&lt;0),"Negative amount entered",IF(OR(Q363&gt;1,Q363&lt;0),"Check occupancy","OK"))))))),"Check Data"))</f>
        <v/>
      </c>
      <c r="AJ363" s="28" t="n"/>
    </row>
    <row r="364">
      <c r="A364" s="46" t="n"/>
      <c r="B364" s="27">
        <f>IF(A364="","",IFERROR(IF(MOD(A364,7)=0,"Sunday",IF(MOD(A364,7)=1,"Monday",IF(MOD(A364,7)=2,"Tuesday",IF(MOD(A364,7)=3,"Wednesday",IF(MOD(A364,7)=4,"Thursday",IF(MOD(A364,7)=5,"Friday","Saturday")))))),""))</f>
        <v/>
      </c>
      <c r="C364" s="28" t="n"/>
      <c r="D364" s="28" t="n"/>
      <c r="E364" s="27">
        <f>IF(A364="","",IFERROR(C364-D364,0))</f>
        <v/>
      </c>
      <c r="F364" s="28" t="n"/>
      <c r="G364" s="28" t="n"/>
      <c r="H364" s="28" t="n"/>
      <c r="I364" s="28" t="n"/>
      <c r="J364" s="28" t="n"/>
      <c r="K364" s="28" t="n"/>
      <c r="L364" s="28" t="n"/>
      <c r="M364" s="47" t="n"/>
      <c r="N364" s="47" t="n"/>
      <c r="O364" s="47" t="n"/>
      <c r="P364" s="48">
        <f>IF(A364="","",IFERROR(SUM(M364:O364),0))</f>
        <v/>
      </c>
      <c r="Q364" s="49">
        <f>IF(A364="","",IFERROR(F364/E364,0))</f>
        <v/>
      </c>
      <c r="R364" s="48">
        <f>IF(A364="","",IFERROR(M364/F364,0))</f>
        <v/>
      </c>
      <c r="S364" s="48">
        <f>IF(A364="","",IFERROR(M364/E364,0))</f>
        <v/>
      </c>
      <c r="T364" s="28" t="n"/>
      <c r="U364" s="50" t="n"/>
      <c r="V364" s="50" t="n"/>
      <c r="W364" s="50" t="n"/>
      <c r="X364" s="50" t="n"/>
      <c r="Y364" s="50" t="n"/>
      <c r="Z364" s="51">
        <f>IF(A364="","",IFERROR(SUM(U364:Y364),0))</f>
        <v/>
      </c>
      <c r="AA364" s="47" t="n"/>
      <c r="AB364" s="49">
        <f>IF(A364="","",IFERROR(AA364/P364,0))</f>
        <v/>
      </c>
      <c r="AC364" s="28" t="n"/>
      <c r="AD364" s="47" t="n"/>
      <c r="AE364" s="50" t="n"/>
      <c r="AF364" s="51">
        <f>IF(A364="","",IFERROR(T364/U364,0))</f>
        <v/>
      </c>
      <c r="AG364" s="28" t="n"/>
      <c r="AH364" s="28" t="n"/>
      <c r="AI364" s="27">
        <f>IF(A364="","",IFERROR(IF(C364&lt;&gt;'Dashboard'!$K$3,"Check room count",IF(D364&gt;C364,"Out-of-order rooms exceed inventory",IF(F364&gt;E364,"Occupied rooms exceed sellable rooms",IF(G364&gt;F364,"Complimentary rooms exceed occupied rooms",IF(J364&gt;F364,"Stayovers exceed occupied rooms",IF(OR(M364&lt;0,N364&lt;0,O364&lt;0,AA364&lt;0),"Negative amount entered",IF(OR(Q364&gt;1,Q364&lt;0),"Check occupancy","OK"))))))),"Check Data"))</f>
        <v/>
      </c>
      <c r="AJ364" s="28" t="n"/>
    </row>
    <row r="365">
      <c r="A365" s="46" t="n"/>
      <c r="B365" s="27">
        <f>IF(A365="","",IFERROR(IF(MOD(A365,7)=0,"Sunday",IF(MOD(A365,7)=1,"Monday",IF(MOD(A365,7)=2,"Tuesday",IF(MOD(A365,7)=3,"Wednesday",IF(MOD(A365,7)=4,"Thursday",IF(MOD(A365,7)=5,"Friday","Saturday")))))),""))</f>
        <v/>
      </c>
      <c r="C365" s="28" t="n"/>
      <c r="D365" s="28" t="n"/>
      <c r="E365" s="27">
        <f>IF(A365="","",IFERROR(C365-D365,0))</f>
        <v/>
      </c>
      <c r="F365" s="28" t="n"/>
      <c r="G365" s="28" t="n"/>
      <c r="H365" s="28" t="n"/>
      <c r="I365" s="28" t="n"/>
      <c r="J365" s="28" t="n"/>
      <c r="K365" s="28" t="n"/>
      <c r="L365" s="28" t="n"/>
      <c r="M365" s="47" t="n"/>
      <c r="N365" s="47" t="n"/>
      <c r="O365" s="47" t="n"/>
      <c r="P365" s="48">
        <f>IF(A365="","",IFERROR(SUM(M365:O365),0))</f>
        <v/>
      </c>
      <c r="Q365" s="49">
        <f>IF(A365="","",IFERROR(F365/E365,0))</f>
        <v/>
      </c>
      <c r="R365" s="48">
        <f>IF(A365="","",IFERROR(M365/F365,0))</f>
        <v/>
      </c>
      <c r="S365" s="48">
        <f>IF(A365="","",IFERROR(M365/E365,0))</f>
        <v/>
      </c>
      <c r="T365" s="28" t="n"/>
      <c r="U365" s="50" t="n"/>
      <c r="V365" s="50" t="n"/>
      <c r="W365" s="50" t="n"/>
      <c r="X365" s="50" t="n"/>
      <c r="Y365" s="50" t="n"/>
      <c r="Z365" s="51">
        <f>IF(A365="","",IFERROR(SUM(U365:Y365),0))</f>
        <v/>
      </c>
      <c r="AA365" s="47" t="n"/>
      <c r="AB365" s="49">
        <f>IF(A365="","",IFERROR(AA365/P365,0))</f>
        <v/>
      </c>
      <c r="AC365" s="28" t="n"/>
      <c r="AD365" s="47" t="n"/>
      <c r="AE365" s="50" t="n"/>
      <c r="AF365" s="51">
        <f>IF(A365="","",IFERROR(T365/U365,0))</f>
        <v/>
      </c>
      <c r="AG365" s="28" t="n"/>
      <c r="AH365" s="28" t="n"/>
      <c r="AI365" s="27">
        <f>IF(A365="","",IFERROR(IF(C365&lt;&gt;'Dashboard'!$K$3,"Check room count",IF(D365&gt;C365,"Out-of-order rooms exceed inventory",IF(F365&gt;E365,"Occupied rooms exceed sellable rooms",IF(G365&gt;F365,"Complimentary rooms exceed occupied rooms",IF(J365&gt;F365,"Stayovers exceed occupied rooms",IF(OR(M365&lt;0,N365&lt;0,O365&lt;0,AA365&lt;0),"Negative amount entered",IF(OR(Q365&gt;1,Q365&lt;0),"Check occupancy","OK"))))))),"Check Data"))</f>
        <v/>
      </c>
      <c r="AJ365" s="28" t="n"/>
    </row>
    <row r="366">
      <c r="A366" s="46" t="n"/>
      <c r="B366" s="27">
        <f>IF(A366="","",IFERROR(IF(MOD(A366,7)=0,"Sunday",IF(MOD(A366,7)=1,"Monday",IF(MOD(A366,7)=2,"Tuesday",IF(MOD(A366,7)=3,"Wednesday",IF(MOD(A366,7)=4,"Thursday",IF(MOD(A366,7)=5,"Friday","Saturday")))))),""))</f>
        <v/>
      </c>
      <c r="C366" s="28" t="n"/>
      <c r="D366" s="28" t="n"/>
      <c r="E366" s="27">
        <f>IF(A366="","",IFERROR(C366-D366,0))</f>
        <v/>
      </c>
      <c r="F366" s="28" t="n"/>
      <c r="G366" s="28" t="n"/>
      <c r="H366" s="28" t="n"/>
      <c r="I366" s="28" t="n"/>
      <c r="J366" s="28" t="n"/>
      <c r="K366" s="28" t="n"/>
      <c r="L366" s="28" t="n"/>
      <c r="M366" s="47" t="n"/>
      <c r="N366" s="47" t="n"/>
      <c r="O366" s="47" t="n"/>
      <c r="P366" s="48">
        <f>IF(A366="","",IFERROR(SUM(M366:O366),0))</f>
        <v/>
      </c>
      <c r="Q366" s="49">
        <f>IF(A366="","",IFERROR(F366/E366,0))</f>
        <v/>
      </c>
      <c r="R366" s="48">
        <f>IF(A366="","",IFERROR(M366/F366,0))</f>
        <v/>
      </c>
      <c r="S366" s="48">
        <f>IF(A366="","",IFERROR(M366/E366,0))</f>
        <v/>
      </c>
      <c r="T366" s="28" t="n"/>
      <c r="U366" s="50" t="n"/>
      <c r="V366" s="50" t="n"/>
      <c r="W366" s="50" t="n"/>
      <c r="X366" s="50" t="n"/>
      <c r="Y366" s="50" t="n"/>
      <c r="Z366" s="51">
        <f>IF(A366="","",IFERROR(SUM(U366:Y366),0))</f>
        <v/>
      </c>
      <c r="AA366" s="47" t="n"/>
      <c r="AB366" s="49">
        <f>IF(A366="","",IFERROR(AA366/P366,0))</f>
        <v/>
      </c>
      <c r="AC366" s="28" t="n"/>
      <c r="AD366" s="47" t="n"/>
      <c r="AE366" s="50" t="n"/>
      <c r="AF366" s="51">
        <f>IF(A366="","",IFERROR(T366/U366,0))</f>
        <v/>
      </c>
      <c r="AG366" s="28" t="n"/>
      <c r="AH366" s="28" t="n"/>
      <c r="AI366" s="27">
        <f>IF(A366="","",IFERROR(IF(C366&lt;&gt;'Dashboard'!$K$3,"Check room count",IF(D366&gt;C366,"Out-of-order rooms exceed inventory",IF(F366&gt;E366,"Occupied rooms exceed sellable rooms",IF(G366&gt;F366,"Complimentary rooms exceed occupied rooms",IF(J366&gt;F366,"Stayovers exceed occupied rooms",IF(OR(M366&lt;0,N366&lt;0,O366&lt;0,AA366&lt;0),"Negative amount entered",IF(OR(Q366&gt;1,Q366&lt;0),"Check occupancy","OK"))))))),"Check Data"))</f>
        <v/>
      </c>
      <c r="AJ366" s="28" t="n"/>
    </row>
    <row r="367">
      <c r="A367" s="46" t="n"/>
      <c r="B367" s="27">
        <f>IF(A367="","",IFERROR(IF(MOD(A367,7)=0,"Sunday",IF(MOD(A367,7)=1,"Monday",IF(MOD(A367,7)=2,"Tuesday",IF(MOD(A367,7)=3,"Wednesday",IF(MOD(A367,7)=4,"Thursday",IF(MOD(A367,7)=5,"Friday","Saturday")))))),""))</f>
        <v/>
      </c>
      <c r="C367" s="28" t="n"/>
      <c r="D367" s="28" t="n"/>
      <c r="E367" s="27">
        <f>IF(A367="","",IFERROR(C367-D367,0))</f>
        <v/>
      </c>
      <c r="F367" s="28" t="n"/>
      <c r="G367" s="28" t="n"/>
      <c r="H367" s="28" t="n"/>
      <c r="I367" s="28" t="n"/>
      <c r="J367" s="28" t="n"/>
      <c r="K367" s="28" t="n"/>
      <c r="L367" s="28" t="n"/>
      <c r="M367" s="47" t="n"/>
      <c r="N367" s="47" t="n"/>
      <c r="O367" s="47" t="n"/>
      <c r="P367" s="48">
        <f>IF(A367="","",IFERROR(SUM(M367:O367),0))</f>
        <v/>
      </c>
      <c r="Q367" s="49">
        <f>IF(A367="","",IFERROR(F367/E367,0))</f>
        <v/>
      </c>
      <c r="R367" s="48">
        <f>IF(A367="","",IFERROR(M367/F367,0))</f>
        <v/>
      </c>
      <c r="S367" s="48">
        <f>IF(A367="","",IFERROR(M367/E367,0))</f>
        <v/>
      </c>
      <c r="T367" s="28" t="n"/>
      <c r="U367" s="50" t="n"/>
      <c r="V367" s="50" t="n"/>
      <c r="W367" s="50" t="n"/>
      <c r="X367" s="50" t="n"/>
      <c r="Y367" s="50" t="n"/>
      <c r="Z367" s="51">
        <f>IF(A367="","",IFERROR(SUM(U367:Y367),0))</f>
        <v/>
      </c>
      <c r="AA367" s="47" t="n"/>
      <c r="AB367" s="49">
        <f>IF(A367="","",IFERROR(AA367/P367,0))</f>
        <v/>
      </c>
      <c r="AC367" s="28" t="n"/>
      <c r="AD367" s="47" t="n"/>
      <c r="AE367" s="50" t="n"/>
      <c r="AF367" s="51">
        <f>IF(A367="","",IFERROR(T367/U367,0))</f>
        <v/>
      </c>
      <c r="AG367" s="28" t="n"/>
      <c r="AH367" s="28" t="n"/>
      <c r="AI367" s="27">
        <f>IF(A367="","",IFERROR(IF(C367&lt;&gt;'Dashboard'!$K$3,"Check room count",IF(D367&gt;C367,"Out-of-order rooms exceed inventory",IF(F367&gt;E367,"Occupied rooms exceed sellable rooms",IF(G367&gt;F367,"Complimentary rooms exceed occupied rooms",IF(J367&gt;F367,"Stayovers exceed occupied rooms",IF(OR(M367&lt;0,N367&lt;0,O367&lt;0,AA367&lt;0),"Negative amount entered",IF(OR(Q367&gt;1,Q367&lt;0),"Check occupancy","OK"))))))),"Check Data"))</f>
        <v/>
      </c>
      <c r="AJ367" s="28" t="n"/>
    </row>
    <row r="368">
      <c r="A368" s="46" t="n"/>
      <c r="B368" s="27">
        <f>IF(A368="","",IFERROR(IF(MOD(A368,7)=0,"Sunday",IF(MOD(A368,7)=1,"Monday",IF(MOD(A368,7)=2,"Tuesday",IF(MOD(A368,7)=3,"Wednesday",IF(MOD(A368,7)=4,"Thursday",IF(MOD(A368,7)=5,"Friday","Saturday")))))),""))</f>
        <v/>
      </c>
      <c r="C368" s="28" t="n"/>
      <c r="D368" s="28" t="n"/>
      <c r="E368" s="27">
        <f>IF(A368="","",IFERROR(C368-D368,0))</f>
        <v/>
      </c>
      <c r="F368" s="28" t="n"/>
      <c r="G368" s="28" t="n"/>
      <c r="H368" s="28" t="n"/>
      <c r="I368" s="28" t="n"/>
      <c r="J368" s="28" t="n"/>
      <c r="K368" s="28" t="n"/>
      <c r="L368" s="28" t="n"/>
      <c r="M368" s="47" t="n"/>
      <c r="N368" s="47" t="n"/>
      <c r="O368" s="47" t="n"/>
      <c r="P368" s="48">
        <f>IF(A368="","",IFERROR(SUM(M368:O368),0))</f>
        <v/>
      </c>
      <c r="Q368" s="49">
        <f>IF(A368="","",IFERROR(F368/E368,0))</f>
        <v/>
      </c>
      <c r="R368" s="48">
        <f>IF(A368="","",IFERROR(M368/F368,0))</f>
        <v/>
      </c>
      <c r="S368" s="48">
        <f>IF(A368="","",IFERROR(M368/E368,0))</f>
        <v/>
      </c>
      <c r="T368" s="28" t="n"/>
      <c r="U368" s="50" t="n"/>
      <c r="V368" s="50" t="n"/>
      <c r="W368" s="50" t="n"/>
      <c r="X368" s="50" t="n"/>
      <c r="Y368" s="50" t="n"/>
      <c r="Z368" s="51">
        <f>IF(A368="","",IFERROR(SUM(U368:Y368),0))</f>
        <v/>
      </c>
      <c r="AA368" s="47" t="n"/>
      <c r="AB368" s="49">
        <f>IF(A368="","",IFERROR(AA368/P368,0))</f>
        <v/>
      </c>
      <c r="AC368" s="28" t="n"/>
      <c r="AD368" s="47" t="n"/>
      <c r="AE368" s="50" t="n"/>
      <c r="AF368" s="51">
        <f>IF(A368="","",IFERROR(T368/U368,0))</f>
        <v/>
      </c>
      <c r="AG368" s="28" t="n"/>
      <c r="AH368" s="28" t="n"/>
      <c r="AI368" s="27">
        <f>IF(A368="","",IFERROR(IF(C368&lt;&gt;'Dashboard'!$K$3,"Check room count",IF(D368&gt;C368,"Out-of-order rooms exceed inventory",IF(F368&gt;E368,"Occupied rooms exceed sellable rooms",IF(G368&gt;F368,"Complimentary rooms exceed occupied rooms",IF(J368&gt;F368,"Stayovers exceed occupied rooms",IF(OR(M368&lt;0,N368&lt;0,O368&lt;0,AA368&lt;0),"Negative amount entered",IF(OR(Q368&gt;1,Q368&lt;0),"Check occupancy","OK"))))))),"Check Data"))</f>
        <v/>
      </c>
      <c r="AJ368" s="28" t="n"/>
    </row>
    <row r="369">
      <c r="A369" s="46" t="n"/>
      <c r="B369" s="27">
        <f>IF(A369="","",IFERROR(IF(MOD(A369,7)=0,"Sunday",IF(MOD(A369,7)=1,"Monday",IF(MOD(A369,7)=2,"Tuesday",IF(MOD(A369,7)=3,"Wednesday",IF(MOD(A369,7)=4,"Thursday",IF(MOD(A369,7)=5,"Friday","Saturday")))))),""))</f>
        <v/>
      </c>
      <c r="C369" s="28" t="n"/>
      <c r="D369" s="28" t="n"/>
      <c r="E369" s="27">
        <f>IF(A369="","",IFERROR(C369-D369,0))</f>
        <v/>
      </c>
      <c r="F369" s="28" t="n"/>
      <c r="G369" s="28" t="n"/>
      <c r="H369" s="28" t="n"/>
      <c r="I369" s="28" t="n"/>
      <c r="J369" s="28" t="n"/>
      <c r="K369" s="28" t="n"/>
      <c r="L369" s="28" t="n"/>
      <c r="M369" s="47" t="n"/>
      <c r="N369" s="47" t="n"/>
      <c r="O369" s="47" t="n"/>
      <c r="P369" s="48">
        <f>IF(A369="","",IFERROR(SUM(M369:O369),0))</f>
        <v/>
      </c>
      <c r="Q369" s="49">
        <f>IF(A369="","",IFERROR(F369/E369,0))</f>
        <v/>
      </c>
      <c r="R369" s="48">
        <f>IF(A369="","",IFERROR(M369/F369,0))</f>
        <v/>
      </c>
      <c r="S369" s="48">
        <f>IF(A369="","",IFERROR(M369/E369,0))</f>
        <v/>
      </c>
      <c r="T369" s="28" t="n"/>
      <c r="U369" s="50" t="n"/>
      <c r="V369" s="50" t="n"/>
      <c r="W369" s="50" t="n"/>
      <c r="X369" s="50" t="n"/>
      <c r="Y369" s="50" t="n"/>
      <c r="Z369" s="51">
        <f>IF(A369="","",IFERROR(SUM(U369:Y369),0))</f>
        <v/>
      </c>
      <c r="AA369" s="47" t="n"/>
      <c r="AB369" s="49">
        <f>IF(A369="","",IFERROR(AA369/P369,0))</f>
        <v/>
      </c>
      <c r="AC369" s="28" t="n"/>
      <c r="AD369" s="47" t="n"/>
      <c r="AE369" s="50" t="n"/>
      <c r="AF369" s="51">
        <f>IF(A369="","",IFERROR(T369/U369,0))</f>
        <v/>
      </c>
      <c r="AG369" s="28" t="n"/>
      <c r="AH369" s="28" t="n"/>
      <c r="AI369" s="27">
        <f>IF(A369="","",IFERROR(IF(C369&lt;&gt;'Dashboard'!$K$3,"Check room count",IF(D369&gt;C369,"Out-of-order rooms exceed inventory",IF(F369&gt;E369,"Occupied rooms exceed sellable rooms",IF(G369&gt;F369,"Complimentary rooms exceed occupied rooms",IF(J369&gt;F369,"Stayovers exceed occupied rooms",IF(OR(M369&lt;0,N369&lt;0,O369&lt;0,AA369&lt;0),"Negative amount entered",IF(OR(Q369&gt;1,Q369&lt;0),"Check occupancy","OK"))))))),"Check Data"))</f>
        <v/>
      </c>
      <c r="AJ369" s="28" t="n"/>
    </row>
    <row r="370">
      <c r="A370" s="46" t="n"/>
      <c r="B370" s="27">
        <f>IF(A370="","",IFERROR(IF(MOD(A370,7)=0,"Sunday",IF(MOD(A370,7)=1,"Monday",IF(MOD(A370,7)=2,"Tuesday",IF(MOD(A370,7)=3,"Wednesday",IF(MOD(A370,7)=4,"Thursday",IF(MOD(A370,7)=5,"Friday","Saturday")))))),""))</f>
        <v/>
      </c>
      <c r="C370" s="28" t="n"/>
      <c r="D370" s="28" t="n"/>
      <c r="E370" s="27">
        <f>IF(A370="","",IFERROR(C370-D370,0))</f>
        <v/>
      </c>
      <c r="F370" s="28" t="n"/>
      <c r="G370" s="28" t="n"/>
      <c r="H370" s="28" t="n"/>
      <c r="I370" s="28" t="n"/>
      <c r="J370" s="28" t="n"/>
      <c r="K370" s="28" t="n"/>
      <c r="L370" s="28" t="n"/>
      <c r="M370" s="47" t="n"/>
      <c r="N370" s="47" t="n"/>
      <c r="O370" s="47" t="n"/>
      <c r="P370" s="48">
        <f>IF(A370="","",IFERROR(SUM(M370:O370),0))</f>
        <v/>
      </c>
      <c r="Q370" s="49">
        <f>IF(A370="","",IFERROR(F370/E370,0))</f>
        <v/>
      </c>
      <c r="R370" s="48">
        <f>IF(A370="","",IFERROR(M370/F370,0))</f>
        <v/>
      </c>
      <c r="S370" s="48">
        <f>IF(A370="","",IFERROR(M370/E370,0))</f>
        <v/>
      </c>
      <c r="T370" s="28" t="n"/>
      <c r="U370" s="50" t="n"/>
      <c r="V370" s="50" t="n"/>
      <c r="W370" s="50" t="n"/>
      <c r="X370" s="50" t="n"/>
      <c r="Y370" s="50" t="n"/>
      <c r="Z370" s="51">
        <f>IF(A370="","",IFERROR(SUM(U370:Y370),0))</f>
        <v/>
      </c>
      <c r="AA370" s="47" t="n"/>
      <c r="AB370" s="49">
        <f>IF(A370="","",IFERROR(AA370/P370,0))</f>
        <v/>
      </c>
      <c r="AC370" s="28" t="n"/>
      <c r="AD370" s="47" t="n"/>
      <c r="AE370" s="50" t="n"/>
      <c r="AF370" s="51">
        <f>IF(A370="","",IFERROR(T370/U370,0))</f>
        <v/>
      </c>
      <c r="AG370" s="28" t="n"/>
      <c r="AH370" s="28" t="n"/>
      <c r="AI370" s="27">
        <f>IF(A370="","",IFERROR(IF(C370&lt;&gt;'Dashboard'!$K$3,"Check room count",IF(D370&gt;C370,"Out-of-order rooms exceed inventory",IF(F370&gt;E370,"Occupied rooms exceed sellable rooms",IF(G370&gt;F370,"Complimentary rooms exceed occupied rooms",IF(J370&gt;F370,"Stayovers exceed occupied rooms",IF(OR(M370&lt;0,N370&lt;0,O370&lt;0,AA370&lt;0),"Negative amount entered",IF(OR(Q370&gt;1,Q370&lt;0),"Check occupancy","OK"))))))),"Check Data"))</f>
        <v/>
      </c>
      <c r="AJ370" s="28" t="n"/>
    </row>
  </sheetData>
  <mergeCells count="2">
    <mergeCell ref="A2:L2"/>
    <mergeCell ref="A1:H1"/>
  </mergeCells>
  <conditionalFormatting sqref="Q5:Q370">
    <cfRule type="expression" priority="1" dxfId="3">
      <formula>AND($A5&lt;&gt;"",Q5&lt;'Dashboard'!$K$4)</formula>
    </cfRule>
    <cfRule type="expression" priority="2" dxfId="4">
      <formula>AND($A5&lt;&gt;"",Q5&gt;='Dashboard'!$K$4)</formula>
    </cfRule>
  </conditionalFormatting>
  <conditionalFormatting sqref="R5:S370">
    <cfRule type="expression" priority="3" dxfId="3">
      <formula>AND($A5&lt;&gt;"",R5&lt;'Dashboard'!$K$5*0.9)</formula>
    </cfRule>
    <cfRule type="expression" priority="4" dxfId="5">
      <formula>AND($A5&lt;&gt;"",R5&lt;'Dashboard'!$K$5)</formula>
    </cfRule>
  </conditionalFormatting>
  <conditionalFormatting sqref="AB5:AB370">
    <cfRule type="expression" priority="5" dxfId="3">
      <formula>AND($A5&lt;&gt;"",AB5&gt;'Dashboard'!$K$7)</formula>
    </cfRule>
  </conditionalFormatting>
  <conditionalFormatting sqref="AE5:AE370">
    <cfRule type="expression" priority="6" dxfId="3">
      <formula>AND($A5&lt;&gt;"",AE5&lt;'Dashboard'!$K$8)</formula>
    </cfRule>
  </conditionalFormatting>
  <conditionalFormatting sqref="AF5:AF370">
    <cfRule type="expression" priority="7" dxfId="5">
      <formula>AND($A5&lt;&gt;"",AF5&lt;'Dashboard'!$K$13)</formula>
    </cfRule>
  </conditionalFormatting>
  <conditionalFormatting sqref="AC5:AC370">
    <cfRule type="expression" priority="8" dxfId="0">
      <formula>AC5&gt;2</formula>
    </cfRule>
    <cfRule type="expression" priority="9" dxfId="2">
      <formula>AND(AC5&gt;0,AC5&lt;=2)</formula>
    </cfRule>
  </conditionalFormatting>
  <conditionalFormatting sqref="AI5:AI370">
    <cfRule type="expression" priority="10" dxfId="0">
      <formula>AND($A5&lt;&gt;"",$AI5&lt;&gt;"OK")</formula>
    </cfRule>
  </conditionalFormatting>
  <conditionalFormatting sqref="A5:A370">
    <cfRule type="expression" priority="11" dxfId="0">
      <formula>AND(A5&lt;&gt;"",COUNTIF($A$5:$A$370,A5)&gt;1)</formula>
    </cfRule>
    <cfRule type="expression" priority="12" dxfId="6">
      <formula>AND(A5="",COUNTA(C5:AJ5)&gt;0)</formula>
    </cfRule>
  </conditionalFormatting>
  <dataValidations count="12">
    <dataValidation sqref="A5:A370" showDropDown="0" showInputMessage="0" showErrorMessage="1" allowBlank="0" errorTitle="Invalid Entry" error="" promptTitle="" prompt="" type="date" operator="between">
      <formula1>DATE(2026,1,1)</formula1>
      <formula2>DATE(2030,12,31)</formula2>
    </dataValidation>
    <dataValidation sqref="C5:D370" showDropDown="0" showInputMessage="0" showErrorMessage="1" allowBlank="0" errorTitle="Invalid Entry" error="" promptTitle="" prompt="" type="whole" operator="between">
      <formula1>0</formula1>
      <formula2>500</formula2>
    </dataValidation>
    <dataValidation sqref="F5:L370" showDropDown="0" showInputMessage="0" showErrorMessage="1" allowBlank="0" errorTitle="Invalid Entry" error="" promptTitle="" prompt="" type="whole" operator="between">
      <formula1>0</formula1>
      <formula2>500</formula2>
    </dataValidation>
    <dataValidation sqref="T5:T370" showDropDown="0" showInputMessage="0" showErrorMessage="1" allowBlank="0" errorTitle="Invalid Entry" error="" promptTitle="" prompt="" type="whole" operator="between">
      <formula1>0</formula1>
      <formula2>500</formula2>
    </dataValidation>
    <dataValidation sqref="AC5:AC370" showDropDown="0" showInputMessage="0" showErrorMessage="1" allowBlank="0" errorTitle="Invalid Entry" error="" promptTitle="" prompt="" type="whole" operator="between">
      <formula1>0</formula1>
      <formula2>500</formula2>
    </dataValidation>
    <dataValidation sqref="C5:C370" showDropDown="0" showInputMessage="0" showErrorMessage="1" allowBlank="0" errorTitle="Invalid Entry" error="" promptTitle="" prompt="" type="whole" operator="between">
      <formula1>1</formula1>
      <formula2>500</formula2>
    </dataValidation>
    <dataValidation sqref="M5:O370" showDropDown="0" showInputMessage="0" showErrorMessage="1" allowBlank="0" errorTitle="Invalid Entry" error="" promptTitle="" prompt="" type="decimal" operator="between">
      <formula1>0</formula1>
      <formula2>1000000</formula2>
    </dataValidation>
    <dataValidation sqref="AA5:AA370" showDropDown="0" showInputMessage="0" showErrorMessage="1" allowBlank="0" errorTitle="Invalid Entry" error="" promptTitle="" prompt="" type="decimal" operator="between">
      <formula1>0</formula1>
      <formula2>1000000</formula2>
    </dataValidation>
    <dataValidation sqref="AD5:AD370" showDropDown="0" showInputMessage="0" showErrorMessage="1" allowBlank="0" errorTitle="Invalid Entry" error="" promptTitle="" prompt="" type="decimal" operator="between">
      <formula1>0</formula1>
      <formula2>1000000</formula2>
    </dataValidation>
    <dataValidation sqref="U5:Y370" showDropDown="0" showInputMessage="0" showErrorMessage="1" allowBlank="0" errorTitle="Invalid Entry" error="" promptTitle="" prompt="" type="decimal" operator="between">
      <formula1>0</formula1>
      <formula2>1000</formula2>
    </dataValidation>
    <dataValidation sqref="AE5:AE370" showDropDown="0" showInputMessage="0" showErrorMessage="1" allowBlank="0" errorTitle="Invalid Entry" error="" promptTitle="" prompt="" type="decimal" operator="between">
      <formula1>1</formula1>
      <formula2>5</formula2>
    </dataValidation>
    <dataValidation sqref="AG5:AG370" showDropDown="0" showInputMessage="0" showErrorMessage="1" allowBlank="0" errorTitle="Invalid Entry" error="" promptTitle="" prompt="" type="list">
      <formula1>"Alex Morgan,Dana Ruiz,Jordan Lee,Priya Shah,Taylor Brooks"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S204"/>
  <sheetViews>
    <sheetView zoomScale="70" zoomScaleNormal="7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3" customWidth="1" min="2" max="2"/>
    <col width="20" customWidth="1" min="3" max="3"/>
    <col width="21" customWidth="1" min="4" max="4"/>
    <col width="24" customWidth="1" min="5" max="5"/>
    <col width="12" customWidth="1" min="6" max="6"/>
    <col width="55" customWidth="1" min="7" max="7"/>
    <col width="20" customWidth="1" min="8" max="8"/>
    <col width="13" customWidth="1" min="9" max="9"/>
    <col width="20" customWidth="1" min="10" max="10"/>
    <col width="13" customWidth="1" min="11" max="11"/>
    <col width="16" customWidth="1" min="12" max="12"/>
    <col width="16" customWidth="1" min="13" max="13"/>
    <col width="14" customWidth="1" min="14" max="14"/>
    <col width="13" customWidth="1" min="15" max="15"/>
    <col width="13" customWidth="1" min="16" max="16"/>
    <col width="14" customWidth="1" min="17" max="17"/>
    <col width="22" customWidth="1" min="18" max="18"/>
    <col width="55" customWidth="1" min="19" max="19"/>
  </cols>
  <sheetData>
    <row r="1">
      <c r="A1" s="23" t="inlineStr">
        <is>
          <t>Issues &amp; Tasks Log</t>
        </is>
      </c>
    </row>
    <row r="2">
      <c r="A2" s="24" t="inlineStr">
        <is>
          <t>Track operational issues from opening through closure. Target days are editable on the Dashboard.</t>
        </is>
      </c>
    </row>
    <row r="4" ht="34" customHeight="1">
      <c r="A4" s="25" t="inlineStr">
        <is>
          <t>Issue ID</t>
        </is>
      </c>
      <c r="B4" s="25" t="inlineStr">
        <is>
          <t>Opened Date</t>
        </is>
      </c>
      <c r="C4" s="25" t="inlineStr">
        <is>
          <t>Department</t>
        </is>
      </c>
      <c r="D4" s="25" t="inlineStr">
        <is>
          <t>Location or Room</t>
        </is>
      </c>
      <c r="E4" s="25" t="inlineStr">
        <is>
          <t>Category</t>
        </is>
      </c>
      <c r="F4" s="25" t="inlineStr">
        <is>
          <t>Priority</t>
        </is>
      </c>
      <c r="G4" s="25" t="inlineStr">
        <is>
          <t>Issue Description</t>
        </is>
      </c>
      <c r="H4" s="25" t="inlineStr">
        <is>
          <t>Assigned To</t>
        </is>
      </c>
      <c r="I4" s="25" t="inlineStr">
        <is>
          <t>Due Date</t>
        </is>
      </c>
      <c r="J4" s="25" t="inlineStr">
        <is>
          <t>Status</t>
        </is>
      </c>
      <c r="K4" s="25" t="inlineStr">
        <is>
          <t>Closed Date</t>
        </is>
      </c>
      <c r="L4" s="25" t="inlineStr">
        <is>
          <t>Guest Impacted</t>
        </is>
      </c>
      <c r="M4" s="25" t="inlineStr">
        <is>
          <t>Estimated Cost</t>
        </is>
      </c>
      <c r="N4" s="25" t="inlineStr">
        <is>
          <t>Actual Cost</t>
        </is>
      </c>
      <c r="O4" s="25" t="inlineStr">
        <is>
          <t>Aging Days</t>
        </is>
      </c>
      <c r="P4" s="25" t="inlineStr">
        <is>
          <t>Target Days</t>
        </is>
      </c>
      <c r="Q4" s="25" t="inlineStr">
        <is>
          <t>SLA Status</t>
        </is>
      </c>
      <c r="R4" s="25" t="inlineStr">
        <is>
          <t>Source Reference</t>
        </is>
      </c>
      <c r="S4" s="25" t="inlineStr">
        <is>
          <t>Resolution Notes</t>
        </is>
      </c>
    </row>
    <row r="5">
      <c r="A5" s="28" t="inlineStr">
        <is>
          <t>OPS-26001</t>
        </is>
      </c>
      <c r="B5" s="46" t="n">
        <v>46027</v>
      </c>
      <c r="C5" s="28" t="inlineStr">
        <is>
          <t>Maintenance</t>
        </is>
      </c>
      <c r="D5" s="28" t="inlineStr">
        <is>
          <t>Lobby</t>
        </is>
      </c>
      <c r="E5" s="28" t="inlineStr">
        <is>
          <t>Public Area Maintenance</t>
        </is>
      </c>
      <c r="F5" s="28" t="inlineStr">
        <is>
          <t>Medium</t>
        </is>
      </c>
      <c r="G5" s="28" t="inlineStr">
        <is>
          <t>Fireplace ignition was intermittent during morning opening.</t>
        </is>
      </c>
      <c r="H5" s="28" t="inlineStr">
        <is>
          <t>Miguel Santos</t>
        </is>
      </c>
      <c r="I5" s="46" t="n">
        <v>46030</v>
      </c>
      <c r="J5" s="28" t="inlineStr">
        <is>
          <t>Closed</t>
        </is>
      </c>
      <c r="K5" s="46" t="n">
        <v>46029</v>
      </c>
      <c r="L5" s="28" t="inlineStr">
        <is>
          <t>No</t>
        </is>
      </c>
      <c r="M5" s="47" t="n">
        <v>180</v>
      </c>
      <c r="N5" s="47" t="n">
        <v>165</v>
      </c>
      <c r="O5" s="27">
        <f>IF(B5="","",IFERROR(IF(OR(J5="Closed",J5="Canceled"),MAX(0,K5-B5),MAX(0,TODAY()-B5)),0))</f>
        <v/>
      </c>
      <c r="P5" s="27">
        <f>IF(B5="","",IFERROR(IF(F5="Critical",'Dashboard'!$K$9,IF(F5="High",'Dashboard'!$K$10,IF(F5="Medium",'Dashboard'!$K$11,IF(F5="Low",'Dashboard'!$K$12,"")))),""))</f>
        <v/>
      </c>
      <c r="Q5" s="27">
        <f>IF(B5="","",IFERROR(IF(J5="Canceled","Canceled",IF(J5="Closed","Closed",IF(O5&gt;P5,"Overdue","On Track"))),"Check Data"))</f>
        <v/>
      </c>
      <c r="R5" s="28" t="inlineStr">
        <is>
          <t>MOD log 0105</t>
        </is>
      </c>
      <c r="S5" s="28" t="inlineStr">
        <is>
          <t>Igniter cleaned and tested.</t>
        </is>
      </c>
    </row>
    <row r="6">
      <c r="A6" s="28" t="inlineStr">
        <is>
          <t>OPS-26002</t>
        </is>
      </c>
      <c r="B6" s="46" t="n">
        <v>46029</v>
      </c>
      <c r="C6" s="28" t="inlineStr">
        <is>
          <t>Front Office</t>
        </is>
      </c>
      <c r="D6" s="28" t="inlineStr">
        <is>
          <t>Room 214</t>
        </is>
      </c>
      <c r="E6" s="28" t="inlineStr">
        <is>
          <t>Guest Complaint</t>
        </is>
      </c>
      <c r="F6" s="28" t="inlineStr">
        <is>
          <t>High</t>
        </is>
      </c>
      <c r="G6" s="28" t="inlineStr">
        <is>
          <t>Guest reported repeated hallway noise after quiet hours.</t>
        </is>
      </c>
      <c r="H6" s="28" t="inlineStr">
        <is>
          <t>Dana Ruiz</t>
        </is>
      </c>
      <c r="I6" s="46" t="n">
        <v>46030</v>
      </c>
      <c r="J6" s="28" t="inlineStr">
        <is>
          <t>Closed</t>
        </is>
      </c>
      <c r="K6" s="46" t="n">
        <v>46030</v>
      </c>
      <c r="L6" s="28" t="inlineStr">
        <is>
          <t>Yes</t>
        </is>
      </c>
      <c r="M6" s="47" t="n">
        <v>100</v>
      </c>
      <c r="N6" s="47" t="n">
        <v>110</v>
      </c>
      <c r="O6" s="27">
        <f>IF(B6="","",IFERROR(IF(OR(J6="Closed",J6="Canceled"),MAX(0,K6-B6),MAX(0,TODAY()-B6)),0))</f>
        <v/>
      </c>
      <c r="P6" s="27">
        <f>IF(B6="","",IFERROR(IF(F6="Critical",'Dashboard'!$K$9,IF(F6="High",'Dashboard'!$K$10,IF(F6="Medium",'Dashboard'!$K$11,IF(F6="Low",'Dashboard'!$K$12,"")))),""))</f>
        <v/>
      </c>
      <c r="Q6" s="27">
        <f>IF(B6="","",IFERROR(IF(J6="Canceled","Canceled",IF(J6="Closed","Closed",IF(O6&gt;P6,"Overdue","On Track"))),"Check Data"))</f>
        <v/>
      </c>
      <c r="R6" s="28" t="inlineStr">
        <is>
          <t>Guest case 214-0107</t>
        </is>
      </c>
      <c r="S6" s="28" t="inlineStr">
        <is>
          <t>Room charge adjustment approved and floor walk increased.</t>
        </is>
      </c>
    </row>
    <row r="7">
      <c r="A7" s="28" t="inlineStr">
        <is>
          <t>OPS-26003</t>
        </is>
      </c>
      <c r="B7" s="46" t="n">
        <v>46030</v>
      </c>
      <c r="C7" s="28" t="inlineStr">
        <is>
          <t>Housekeeping</t>
        </is>
      </c>
      <c r="D7" s="28" t="inlineStr">
        <is>
          <t>Room 307</t>
        </is>
      </c>
      <c r="E7" s="28" t="inlineStr">
        <is>
          <t>Housekeeping</t>
        </is>
      </c>
      <c r="F7" s="28" t="inlineStr">
        <is>
          <t>Medium</t>
        </is>
      </c>
      <c r="G7" s="28" t="inlineStr">
        <is>
          <t>Replacement bathrobe was missing from the room.</t>
        </is>
      </c>
      <c r="H7" s="28" t="inlineStr">
        <is>
          <t>Renee Carter</t>
        </is>
      </c>
      <c r="I7" s="46" t="n">
        <v>46031</v>
      </c>
      <c r="J7" s="28" t="inlineStr">
        <is>
          <t>Closed</t>
        </is>
      </c>
      <c r="K7" s="46" t="n">
        <v>46030</v>
      </c>
      <c r="L7" s="28" t="inlineStr">
        <is>
          <t>Yes</t>
        </is>
      </c>
      <c r="M7" s="47" t="n">
        <v>45</v>
      </c>
      <c r="N7" s="47" t="n">
        <v>42</v>
      </c>
      <c r="O7" s="27">
        <f>IF(B7="","",IFERROR(IF(OR(J7="Closed",J7="Canceled"),MAX(0,K7-B7),MAX(0,TODAY()-B7)),0))</f>
        <v/>
      </c>
      <c r="P7" s="27">
        <f>IF(B7="","",IFERROR(IF(F7="Critical",'Dashboard'!$K$9,IF(F7="High",'Dashboard'!$K$10,IF(F7="Medium",'Dashboard'!$K$11,IF(F7="Low",'Dashboard'!$K$12,"")))),""))</f>
        <v/>
      </c>
      <c r="Q7" s="27">
        <f>IF(B7="","",IFERROR(IF(J7="Canceled","Canceled",IF(J7="Closed","Closed",IF(O7&gt;P7,"Overdue","On Track"))),"Check Data"))</f>
        <v/>
      </c>
      <c r="R7" s="28" t="inlineStr">
        <is>
          <t>Room check 307</t>
        </is>
      </c>
      <c r="S7" s="28" t="inlineStr">
        <is>
          <t>Robe delivered and linen par reviewed.</t>
        </is>
      </c>
    </row>
    <row r="8">
      <c r="A8" s="28" t="inlineStr">
        <is>
          <t>OPS-26004</t>
        </is>
      </c>
      <c r="B8" s="46" t="n">
        <v>46031</v>
      </c>
      <c r="C8" s="28" t="inlineStr">
        <is>
          <t>Front Office</t>
        </is>
      </c>
      <c r="D8" s="28" t="inlineStr">
        <is>
          <t>Main Entrance</t>
        </is>
      </c>
      <c r="E8" s="28" t="inlineStr">
        <is>
          <t>Guest Complaint</t>
        </is>
      </c>
      <c r="F8" s="28" t="inlineStr">
        <is>
          <t>High</t>
        </is>
      </c>
      <c r="G8" s="28" t="inlineStr">
        <is>
          <t>Valet queue exceeded the property's operating target during event arrivals.</t>
        </is>
      </c>
      <c r="H8" s="28" t="inlineStr">
        <is>
          <t>Alex Morgan</t>
        </is>
      </c>
      <c r="I8" s="46" t="n">
        <v>46033</v>
      </c>
      <c r="J8" s="28" t="inlineStr">
        <is>
          <t>In Progress</t>
        </is>
      </c>
      <c r="K8" s="46" t="n"/>
      <c r="L8" s="28" t="inlineStr">
        <is>
          <t>Yes</t>
        </is>
      </c>
      <c r="M8" s="47" t="n">
        <v>350</v>
      </c>
      <c r="N8" s="47" t="n">
        <v>0</v>
      </c>
      <c r="O8" s="27">
        <f>IF(B8="","",IFERROR(IF(OR(J8="Closed",J8="Canceled"),MAX(0,K8-B8),MAX(0,TODAY()-B8)),0))</f>
        <v/>
      </c>
      <c r="P8" s="27">
        <f>IF(B8="","",IFERROR(IF(F8="Critical",'Dashboard'!$K$9,IF(F8="High",'Dashboard'!$K$10,IF(F8="Medium",'Dashboard'!$K$11,IF(F8="Low",'Dashboard'!$K$12,"")))),""))</f>
        <v/>
      </c>
      <c r="Q8" s="27">
        <f>IF(B8="","",IFERROR(IF(J8="Canceled","Canceled",IF(J8="Closed","Closed",IF(O8&gt;P8,"Overdue","On Track"))),"Check Data"))</f>
        <v/>
      </c>
      <c r="R8" s="28" t="inlineStr">
        <is>
          <t>Event debrief 0109</t>
        </is>
      </c>
      <c r="S8" s="28" t="inlineStr">
        <is>
          <t>Reviewing event staffing and temporary signage.</t>
        </is>
      </c>
    </row>
    <row r="9">
      <c r="A9" s="28" t="inlineStr">
        <is>
          <t>OPS-26005</t>
        </is>
      </c>
      <c r="B9" s="46" t="n">
        <v>46032</v>
      </c>
      <c r="C9" s="28" t="inlineStr">
        <is>
          <t>Food &amp; Beverage</t>
        </is>
      </c>
      <c r="D9" s="28" t="inlineStr">
        <is>
          <t>Private Dining Room</t>
        </is>
      </c>
      <c r="E9" s="28" t="inlineStr">
        <is>
          <t>Food &amp; Beverage</t>
        </is>
      </c>
      <c r="F9" s="28" t="inlineStr">
        <is>
          <t>Medium</t>
        </is>
      </c>
      <c r="G9" s="28" t="inlineStr">
        <is>
          <t>One warming cabinet did not hold the selected temperature setting.</t>
        </is>
      </c>
      <c r="H9" s="28" t="inlineStr">
        <is>
          <t>Chris Bennett</t>
        </is>
      </c>
      <c r="I9" s="46" t="n">
        <v>46035</v>
      </c>
      <c r="J9" s="28" t="inlineStr">
        <is>
          <t>Waiting on Vendor</t>
        </is>
      </c>
      <c r="K9" s="46" t="n"/>
      <c r="L9" s="28" t="inlineStr">
        <is>
          <t>No</t>
        </is>
      </c>
      <c r="M9" s="47" t="n">
        <v>650</v>
      </c>
      <c r="N9" s="47" t="n">
        <v>0</v>
      </c>
      <c r="O9" s="27">
        <f>IF(B9="","",IFERROR(IF(OR(J9="Closed",J9="Canceled"),MAX(0,K9-B9),MAX(0,TODAY()-B9)),0))</f>
        <v/>
      </c>
      <c r="P9" s="27">
        <f>IF(B9="","",IFERROR(IF(F9="Critical",'Dashboard'!$K$9,IF(F9="High",'Dashboard'!$K$10,IF(F9="Medium",'Dashboard'!$K$11,IF(F9="Low",'Dashboard'!$K$12,"")))),""))</f>
        <v/>
      </c>
      <c r="Q9" s="27">
        <f>IF(B9="","",IFERROR(IF(J9="Canceled","Canceled",IF(J9="Closed","Closed",IF(O9&gt;P9,"Overdue","On Track"))),"Check Data"))</f>
        <v/>
      </c>
      <c r="R9" s="28" t="inlineStr">
        <is>
          <t>Banquet log 0110</t>
        </is>
      </c>
      <c r="S9" s="28" t="inlineStr">
        <is>
          <t>Vendor service visit requested.</t>
        </is>
      </c>
    </row>
    <row r="10">
      <c r="A10" s="28" t="inlineStr">
        <is>
          <t>OPS-26006</t>
        </is>
      </c>
      <c r="B10" s="46" t="n">
        <v>46033</v>
      </c>
      <c r="C10" s="28" t="inlineStr">
        <is>
          <t>Maintenance</t>
        </is>
      </c>
      <c r="D10" s="28" t="inlineStr">
        <is>
          <t>Room 118</t>
        </is>
      </c>
      <c r="E10" s="28" t="inlineStr">
        <is>
          <t>Room Maintenance</t>
        </is>
      </c>
      <c r="F10" s="28" t="inlineStr">
        <is>
          <t>High</t>
        </is>
      </c>
      <c r="G10" s="28" t="inlineStr">
        <is>
          <t>Bathroom sink drained slowly after checkout.</t>
        </is>
      </c>
      <c r="H10" s="28" t="inlineStr">
        <is>
          <t>Miguel Santos</t>
        </is>
      </c>
      <c r="I10" s="46" t="n">
        <v>46034</v>
      </c>
      <c r="J10" s="28" t="inlineStr">
        <is>
          <t>Closed</t>
        </is>
      </c>
      <c r="K10" s="46" t="n">
        <v>46034</v>
      </c>
      <c r="L10" s="28" t="inlineStr">
        <is>
          <t>No</t>
        </is>
      </c>
      <c r="M10" s="47" t="n">
        <v>125</v>
      </c>
      <c r="N10" s="47" t="n">
        <v>95</v>
      </c>
      <c r="O10" s="27">
        <f>IF(B10="","",IFERROR(IF(OR(J10="Closed",J10="Canceled"),MAX(0,K10-B10),MAX(0,TODAY()-B10)),0))</f>
        <v/>
      </c>
      <c r="P10" s="27">
        <f>IF(B10="","",IFERROR(IF(F10="Critical",'Dashboard'!$K$9,IF(F10="High",'Dashboard'!$K$10,IF(F10="Medium",'Dashboard'!$K$11,IF(F10="Low",'Dashboard'!$K$12,"")))),""))</f>
        <v/>
      </c>
      <c r="Q10" s="27">
        <f>IF(B10="","",IFERROR(IF(J10="Canceled","Canceled",IF(J10="Closed","Closed",IF(O10&gt;P10,"Overdue","On Track"))),"Check Data"))</f>
        <v/>
      </c>
      <c r="R10" s="28" t="inlineStr">
        <is>
          <t>Work order 118</t>
        </is>
      </c>
      <c r="S10" s="28" t="inlineStr">
        <is>
          <t>Drain cleared and room returned to service.</t>
        </is>
      </c>
    </row>
    <row r="11">
      <c r="A11" s="28" t="inlineStr">
        <is>
          <t>OPS-26007</t>
        </is>
      </c>
      <c r="B11" s="46" t="n">
        <v>46034</v>
      </c>
      <c r="C11" s="28" t="inlineStr">
        <is>
          <t>Maintenance</t>
        </is>
      </c>
      <c r="D11" s="28" t="inlineStr">
        <is>
          <t>Rooms 402 and 404</t>
        </is>
      </c>
      <c r="E11" s="28" t="inlineStr">
        <is>
          <t>Room Maintenance</t>
        </is>
      </c>
      <c r="F11" s="28" t="inlineStr">
        <is>
          <t>Critical</t>
        </is>
      </c>
      <c r="G11" s="28" t="inlineStr">
        <is>
          <t>Plumbing isolation required two rooms to be held out of order.</t>
        </is>
      </c>
      <c r="H11" s="28" t="inlineStr">
        <is>
          <t>Miguel Santos</t>
        </is>
      </c>
      <c r="I11" s="46" t="n">
        <v>46035</v>
      </c>
      <c r="J11" s="28" t="inlineStr">
        <is>
          <t>In Progress</t>
        </is>
      </c>
      <c r="K11" s="46" t="n"/>
      <c r="L11" s="28" t="inlineStr">
        <is>
          <t>Yes</t>
        </is>
      </c>
      <c r="M11" s="47" t="n">
        <v>1800</v>
      </c>
      <c r="N11" s="47" t="n">
        <v>725</v>
      </c>
      <c r="O11" s="27">
        <f>IF(B11="","",IFERROR(IF(OR(J11="Closed",J11="Canceled"),MAX(0,K11-B11),MAX(0,TODAY()-B11)),0))</f>
        <v/>
      </c>
      <c r="P11" s="27">
        <f>IF(B11="","",IFERROR(IF(F11="Critical",'Dashboard'!$K$9,IF(F11="High",'Dashboard'!$K$10,IF(F11="Medium",'Dashboard'!$K$11,IF(F11="Low",'Dashboard'!$K$12,"")))),""))</f>
        <v/>
      </c>
      <c r="Q11" s="27">
        <f>IF(B11="","",IFERROR(IF(J11="Canceled","Canceled",IF(J11="Closed","Closed",IF(O11&gt;P11,"Overdue","On Track"))),"Check Data"))</f>
        <v/>
      </c>
      <c r="R11" s="28" t="inlineStr">
        <is>
          <t>Work order 402-404</t>
        </is>
      </c>
      <c r="S11" s="28" t="inlineStr">
        <is>
          <t>Leak isolated; wall access repair remains open.</t>
        </is>
      </c>
    </row>
    <row r="12">
      <c r="A12" s="28" t="inlineStr">
        <is>
          <t>OPS-26008</t>
        </is>
      </c>
      <c r="B12" s="46" t="n">
        <v>46035</v>
      </c>
      <c r="C12" s="28" t="inlineStr">
        <is>
          <t>Front Office</t>
        </is>
      </c>
      <c r="D12" s="28" t="inlineStr">
        <is>
          <t>Bell Desk</t>
        </is>
      </c>
      <c r="E12" s="28" t="inlineStr">
        <is>
          <t>Guest Request</t>
        </is>
      </c>
      <c r="F12" s="28" t="inlineStr">
        <is>
          <t>Low</t>
        </is>
      </c>
      <c r="G12" s="28" t="inlineStr">
        <is>
          <t>Add labeled shelving for stored early-arrival luggage.</t>
        </is>
      </c>
      <c r="H12" s="28" t="inlineStr">
        <is>
          <t>Jordan Lee</t>
        </is>
      </c>
      <c r="I12" s="46" t="n">
        <v>46045</v>
      </c>
      <c r="J12" s="28" t="inlineStr">
        <is>
          <t>Open</t>
        </is>
      </c>
      <c r="K12" s="46" t="n"/>
      <c r="L12" s="28" t="inlineStr">
        <is>
          <t>No</t>
        </is>
      </c>
      <c r="M12" s="47" t="n">
        <v>240</v>
      </c>
      <c r="N12" s="47" t="n">
        <v>0</v>
      </c>
      <c r="O12" s="27">
        <f>IF(B12="","",IFERROR(IF(OR(J12="Closed",J12="Canceled"),MAX(0,K12-B12),MAX(0,TODAY()-B12)),0))</f>
        <v/>
      </c>
      <c r="P12" s="27">
        <f>IF(B12="","",IFERROR(IF(F12="Critical",'Dashboard'!$K$9,IF(F12="High",'Dashboard'!$K$10,IF(F12="Medium",'Dashboard'!$K$11,IF(F12="Low",'Dashboard'!$K$12,"")))),""))</f>
        <v/>
      </c>
      <c r="Q12" s="27">
        <f>IF(B12="","",IFERROR(IF(J12="Canceled","Canceled",IF(J12="Closed","Closed",IF(O12&gt;P12,"Overdue","On Track"))),"Check Data"))</f>
        <v/>
      </c>
      <c r="R12" s="28" t="inlineStr">
        <is>
          <t>MOD log 0113</t>
        </is>
      </c>
      <c r="S12" s="28" t="inlineStr">
        <is>
          <t>Measurements completed for shelving quote.</t>
        </is>
      </c>
    </row>
    <row r="13">
      <c r="A13" s="28" t="inlineStr">
        <is>
          <t>OPS-26009</t>
        </is>
      </c>
      <c r="B13" s="46" t="n">
        <v>46036</v>
      </c>
      <c r="C13" s="28" t="inlineStr">
        <is>
          <t>Management</t>
        </is>
      </c>
      <c r="D13" s="28" t="inlineStr">
        <is>
          <t>Guest Wi-Fi</t>
        </is>
      </c>
      <c r="E13" s="28" t="inlineStr">
        <is>
          <t>Technology</t>
        </is>
      </c>
      <c r="F13" s="28" t="inlineStr">
        <is>
          <t>High</t>
        </is>
      </c>
      <c r="G13" s="28" t="inlineStr">
        <is>
          <t>Intermittent guest Wi-Fi affected the third-floor hallway.</t>
        </is>
      </c>
      <c r="H13" s="28" t="inlineStr">
        <is>
          <t>Priya Shah</t>
        </is>
      </c>
      <c r="I13" s="46" t="n">
        <v>46037</v>
      </c>
      <c r="J13" s="28" t="inlineStr">
        <is>
          <t>Closed</t>
        </is>
      </c>
      <c r="K13" s="46" t="n">
        <v>46036</v>
      </c>
      <c r="L13" s="28" t="inlineStr">
        <is>
          <t>Yes</t>
        </is>
      </c>
      <c r="M13" s="47" t="n">
        <v>300</v>
      </c>
      <c r="N13" s="47" t="n">
        <v>285</v>
      </c>
      <c r="O13" s="27">
        <f>IF(B13="","",IFERROR(IF(OR(J13="Closed",J13="Canceled"),MAX(0,K13-B13),MAX(0,TODAY()-B13)),0))</f>
        <v/>
      </c>
      <c r="P13" s="27">
        <f>IF(B13="","",IFERROR(IF(F13="Critical",'Dashboard'!$K$9,IF(F13="High",'Dashboard'!$K$10,IF(F13="Medium",'Dashboard'!$K$11,IF(F13="Low",'Dashboard'!$K$12,"")))),""))</f>
        <v/>
      </c>
      <c r="Q13" s="27">
        <f>IF(B13="","",IFERROR(IF(J13="Canceled","Canceled",IF(J13="Closed","Closed",IF(O13&gt;P13,"Overdue","On Track"))),"Check Data"))</f>
        <v/>
      </c>
      <c r="R13" s="28" t="inlineStr">
        <is>
          <t>Network case 0114</t>
        </is>
      </c>
      <c r="S13" s="28" t="inlineStr">
        <is>
          <t>Access point rebooted and firmware updated.</t>
        </is>
      </c>
    </row>
    <row r="14">
      <c r="A14" s="28" t="inlineStr">
        <is>
          <t>OPS-26010</t>
        </is>
      </c>
      <c r="B14" s="46" t="n">
        <v>46036</v>
      </c>
      <c r="C14" s="28" t="inlineStr">
        <is>
          <t>Housekeeping</t>
        </is>
      </c>
      <c r="D14" s="28" t="inlineStr">
        <is>
          <t>Linen Storage</t>
        </is>
      </c>
      <c r="E14" s="28" t="inlineStr">
        <is>
          <t>Administrative</t>
        </is>
      </c>
      <c r="F14" s="28" t="inlineStr">
        <is>
          <t>Medium</t>
        </is>
      </c>
      <c r="G14" s="28" t="inlineStr">
        <is>
          <t>Weekend linen usage variance requires a recount.</t>
        </is>
      </c>
      <c r="H14" s="28" t="inlineStr">
        <is>
          <t>Renee Carter</t>
        </is>
      </c>
      <c r="I14" s="46" t="n">
        <v>46041</v>
      </c>
      <c r="J14" s="28" t="inlineStr">
        <is>
          <t>Open</t>
        </is>
      </c>
      <c r="K14" s="46" t="n"/>
      <c r="L14" s="28" t="inlineStr">
        <is>
          <t>No</t>
        </is>
      </c>
      <c r="M14" s="47" t="n">
        <v>0</v>
      </c>
      <c r="N14" s="47" t="n">
        <v>0</v>
      </c>
      <c r="O14" s="27">
        <f>IF(B14="","",IFERROR(IF(OR(J14="Closed",J14="Canceled"),MAX(0,K14-B14),MAX(0,TODAY()-B14)),0))</f>
        <v/>
      </c>
      <c r="P14" s="27">
        <f>IF(B14="","",IFERROR(IF(F14="Critical",'Dashboard'!$K$9,IF(F14="High",'Dashboard'!$K$10,IF(F14="Medium",'Dashboard'!$K$11,IF(F14="Low",'Dashboard'!$K$12,"")))),""))</f>
        <v/>
      </c>
      <c r="Q14" s="27">
        <f>IF(B14="","",IFERROR(IF(J14="Canceled","Canceled",IF(J14="Closed","Closed",IF(O14&gt;P14,"Overdue","On Track"))),"Check Data"))</f>
        <v/>
      </c>
      <c r="R14" s="28" t="inlineStr">
        <is>
          <t>Linen count 0114</t>
        </is>
      </c>
      <c r="S14" s="28" t="inlineStr">
        <is>
          <t>Recount assigned before the next delivery.</t>
        </is>
      </c>
    </row>
    <row r="15">
      <c r="A15" s="28" t="n"/>
      <c r="B15" s="46" t="n"/>
      <c r="C15" s="28" t="n"/>
      <c r="D15" s="28" t="n"/>
      <c r="E15" s="28" t="n"/>
      <c r="F15" s="28" t="n"/>
      <c r="G15" s="28" t="n"/>
      <c r="H15" s="28" t="n"/>
      <c r="I15" s="46" t="n"/>
      <c r="J15" s="28" t="n"/>
      <c r="K15" s="46" t="n"/>
      <c r="L15" s="28" t="n"/>
      <c r="M15" s="47" t="n"/>
      <c r="N15" s="47" t="n"/>
      <c r="O15" s="27">
        <f>IF(B15="","",IFERROR(IF(OR(J15="Closed",J15="Canceled"),MAX(0,K15-B15),MAX(0,TODAY()-B15)),0))</f>
        <v/>
      </c>
      <c r="P15" s="27">
        <f>IF(B15="","",IFERROR(IF(F15="Critical",'Dashboard'!$K$9,IF(F15="High",'Dashboard'!$K$10,IF(F15="Medium",'Dashboard'!$K$11,IF(F15="Low",'Dashboard'!$K$12,"")))),""))</f>
        <v/>
      </c>
      <c r="Q15" s="27">
        <f>IF(B15="","",IFERROR(IF(J15="Canceled","Canceled",IF(J15="Closed","Closed",IF(O15&gt;P15,"Overdue","On Track"))),"Check Data"))</f>
        <v/>
      </c>
      <c r="R15" s="28" t="n"/>
      <c r="S15" s="28" t="n"/>
    </row>
    <row r="16">
      <c r="A16" s="28" t="n"/>
      <c r="B16" s="46" t="n"/>
      <c r="C16" s="28" t="n"/>
      <c r="D16" s="28" t="n"/>
      <c r="E16" s="28" t="n"/>
      <c r="F16" s="28" t="n"/>
      <c r="G16" s="28" t="n"/>
      <c r="H16" s="28" t="n"/>
      <c r="I16" s="46" t="n"/>
      <c r="J16" s="28" t="n"/>
      <c r="K16" s="46" t="n"/>
      <c r="L16" s="28" t="n"/>
      <c r="M16" s="47" t="n"/>
      <c r="N16" s="47" t="n"/>
      <c r="O16" s="27">
        <f>IF(B16="","",IFERROR(IF(OR(J16="Closed",J16="Canceled"),MAX(0,K16-B16),MAX(0,TODAY()-B16)),0))</f>
        <v/>
      </c>
      <c r="P16" s="27">
        <f>IF(B16="","",IFERROR(IF(F16="Critical",'Dashboard'!$K$9,IF(F16="High",'Dashboard'!$K$10,IF(F16="Medium",'Dashboard'!$K$11,IF(F16="Low",'Dashboard'!$K$12,"")))),""))</f>
        <v/>
      </c>
      <c r="Q16" s="27">
        <f>IF(B16="","",IFERROR(IF(J16="Canceled","Canceled",IF(J16="Closed","Closed",IF(O16&gt;P16,"Overdue","On Track"))),"Check Data"))</f>
        <v/>
      </c>
      <c r="R16" s="28" t="n"/>
      <c r="S16" s="28" t="n"/>
    </row>
    <row r="17">
      <c r="A17" s="28" t="n"/>
      <c r="B17" s="46" t="n"/>
      <c r="C17" s="28" t="n"/>
      <c r="D17" s="28" t="n"/>
      <c r="E17" s="28" t="n"/>
      <c r="F17" s="28" t="n"/>
      <c r="G17" s="28" t="n"/>
      <c r="H17" s="28" t="n"/>
      <c r="I17" s="46" t="n"/>
      <c r="J17" s="28" t="n"/>
      <c r="K17" s="46" t="n"/>
      <c r="L17" s="28" t="n"/>
      <c r="M17" s="47" t="n"/>
      <c r="N17" s="47" t="n"/>
      <c r="O17" s="27">
        <f>IF(B17="","",IFERROR(IF(OR(J17="Closed",J17="Canceled"),MAX(0,K17-B17),MAX(0,TODAY()-B17)),0))</f>
        <v/>
      </c>
      <c r="P17" s="27">
        <f>IF(B17="","",IFERROR(IF(F17="Critical",'Dashboard'!$K$9,IF(F17="High",'Dashboard'!$K$10,IF(F17="Medium",'Dashboard'!$K$11,IF(F17="Low",'Dashboard'!$K$12,"")))),""))</f>
        <v/>
      </c>
      <c r="Q17" s="27">
        <f>IF(B17="","",IFERROR(IF(J17="Canceled","Canceled",IF(J17="Closed","Closed",IF(O17&gt;P17,"Overdue","On Track"))),"Check Data"))</f>
        <v/>
      </c>
      <c r="R17" s="28" t="n"/>
      <c r="S17" s="28" t="n"/>
    </row>
    <row r="18">
      <c r="A18" s="28" t="n"/>
      <c r="B18" s="46" t="n"/>
      <c r="C18" s="28" t="n"/>
      <c r="D18" s="28" t="n"/>
      <c r="E18" s="28" t="n"/>
      <c r="F18" s="28" t="n"/>
      <c r="G18" s="28" t="n"/>
      <c r="H18" s="28" t="n"/>
      <c r="I18" s="46" t="n"/>
      <c r="J18" s="28" t="n"/>
      <c r="K18" s="46" t="n"/>
      <c r="L18" s="28" t="n"/>
      <c r="M18" s="47" t="n"/>
      <c r="N18" s="47" t="n"/>
      <c r="O18" s="27">
        <f>IF(B18="","",IFERROR(IF(OR(J18="Closed",J18="Canceled"),MAX(0,K18-B18),MAX(0,TODAY()-B18)),0))</f>
        <v/>
      </c>
      <c r="P18" s="27">
        <f>IF(B18="","",IFERROR(IF(F18="Critical",'Dashboard'!$K$9,IF(F18="High",'Dashboard'!$K$10,IF(F18="Medium",'Dashboard'!$K$11,IF(F18="Low",'Dashboard'!$K$12,"")))),""))</f>
        <v/>
      </c>
      <c r="Q18" s="27">
        <f>IF(B18="","",IFERROR(IF(J18="Canceled","Canceled",IF(J18="Closed","Closed",IF(O18&gt;P18,"Overdue","On Track"))),"Check Data"))</f>
        <v/>
      </c>
      <c r="R18" s="28" t="n"/>
      <c r="S18" s="28" t="n"/>
    </row>
    <row r="19">
      <c r="A19" s="28" t="n"/>
      <c r="B19" s="46" t="n"/>
      <c r="C19" s="28" t="n"/>
      <c r="D19" s="28" t="n"/>
      <c r="E19" s="28" t="n"/>
      <c r="F19" s="28" t="n"/>
      <c r="G19" s="28" t="n"/>
      <c r="H19" s="28" t="n"/>
      <c r="I19" s="46" t="n"/>
      <c r="J19" s="28" t="n"/>
      <c r="K19" s="46" t="n"/>
      <c r="L19" s="28" t="n"/>
      <c r="M19" s="47" t="n"/>
      <c r="N19" s="47" t="n"/>
      <c r="O19" s="27">
        <f>IF(B19="","",IFERROR(IF(OR(J19="Closed",J19="Canceled"),MAX(0,K19-B19),MAX(0,TODAY()-B19)),0))</f>
        <v/>
      </c>
      <c r="P19" s="27">
        <f>IF(B19="","",IFERROR(IF(F19="Critical",'Dashboard'!$K$9,IF(F19="High",'Dashboard'!$K$10,IF(F19="Medium",'Dashboard'!$K$11,IF(F19="Low",'Dashboard'!$K$12,"")))),""))</f>
        <v/>
      </c>
      <c r="Q19" s="27">
        <f>IF(B19="","",IFERROR(IF(J19="Canceled","Canceled",IF(J19="Closed","Closed",IF(O19&gt;P19,"Overdue","On Track"))),"Check Data"))</f>
        <v/>
      </c>
      <c r="R19" s="28" t="n"/>
      <c r="S19" s="28" t="n"/>
    </row>
    <row r="20">
      <c r="A20" s="28" t="n"/>
      <c r="B20" s="46" t="n"/>
      <c r="C20" s="28" t="n"/>
      <c r="D20" s="28" t="n"/>
      <c r="E20" s="28" t="n"/>
      <c r="F20" s="28" t="n"/>
      <c r="G20" s="28" t="n"/>
      <c r="H20" s="28" t="n"/>
      <c r="I20" s="46" t="n"/>
      <c r="J20" s="28" t="n"/>
      <c r="K20" s="46" t="n"/>
      <c r="L20" s="28" t="n"/>
      <c r="M20" s="47" t="n"/>
      <c r="N20" s="47" t="n"/>
      <c r="O20" s="27">
        <f>IF(B20="","",IFERROR(IF(OR(J20="Closed",J20="Canceled"),MAX(0,K20-B20),MAX(0,TODAY()-B20)),0))</f>
        <v/>
      </c>
      <c r="P20" s="27">
        <f>IF(B20="","",IFERROR(IF(F20="Critical",'Dashboard'!$K$9,IF(F20="High",'Dashboard'!$K$10,IF(F20="Medium",'Dashboard'!$K$11,IF(F20="Low",'Dashboard'!$K$12,"")))),""))</f>
        <v/>
      </c>
      <c r="Q20" s="27">
        <f>IF(B20="","",IFERROR(IF(J20="Canceled","Canceled",IF(J20="Closed","Closed",IF(O20&gt;P20,"Overdue","On Track"))),"Check Data"))</f>
        <v/>
      </c>
      <c r="R20" s="28" t="n"/>
      <c r="S20" s="28" t="n"/>
    </row>
    <row r="21">
      <c r="A21" s="28" t="n"/>
      <c r="B21" s="46" t="n"/>
      <c r="C21" s="28" t="n"/>
      <c r="D21" s="28" t="n"/>
      <c r="E21" s="28" t="n"/>
      <c r="F21" s="28" t="n"/>
      <c r="G21" s="28" t="n"/>
      <c r="H21" s="28" t="n"/>
      <c r="I21" s="46" t="n"/>
      <c r="J21" s="28" t="n"/>
      <c r="K21" s="46" t="n"/>
      <c r="L21" s="28" t="n"/>
      <c r="M21" s="47" t="n"/>
      <c r="N21" s="47" t="n"/>
      <c r="O21" s="27">
        <f>IF(B21="","",IFERROR(IF(OR(J21="Closed",J21="Canceled"),MAX(0,K21-B21),MAX(0,TODAY()-B21)),0))</f>
        <v/>
      </c>
      <c r="P21" s="27">
        <f>IF(B21="","",IFERROR(IF(F21="Critical",'Dashboard'!$K$9,IF(F21="High",'Dashboard'!$K$10,IF(F21="Medium",'Dashboard'!$K$11,IF(F21="Low",'Dashboard'!$K$12,"")))),""))</f>
        <v/>
      </c>
      <c r="Q21" s="27">
        <f>IF(B21="","",IFERROR(IF(J21="Canceled","Canceled",IF(J21="Closed","Closed",IF(O21&gt;P21,"Overdue","On Track"))),"Check Data"))</f>
        <v/>
      </c>
      <c r="R21" s="28" t="n"/>
      <c r="S21" s="28" t="n"/>
    </row>
    <row r="22">
      <c r="A22" s="28" t="n"/>
      <c r="B22" s="46" t="n"/>
      <c r="C22" s="28" t="n"/>
      <c r="D22" s="28" t="n"/>
      <c r="E22" s="28" t="n"/>
      <c r="F22" s="28" t="n"/>
      <c r="G22" s="28" t="n"/>
      <c r="H22" s="28" t="n"/>
      <c r="I22" s="46" t="n"/>
      <c r="J22" s="28" t="n"/>
      <c r="K22" s="46" t="n"/>
      <c r="L22" s="28" t="n"/>
      <c r="M22" s="47" t="n"/>
      <c r="N22" s="47" t="n"/>
      <c r="O22" s="27">
        <f>IF(B22="","",IFERROR(IF(OR(J22="Closed",J22="Canceled"),MAX(0,K22-B22),MAX(0,TODAY()-B22)),0))</f>
        <v/>
      </c>
      <c r="P22" s="27">
        <f>IF(B22="","",IFERROR(IF(F22="Critical",'Dashboard'!$K$9,IF(F22="High",'Dashboard'!$K$10,IF(F22="Medium",'Dashboard'!$K$11,IF(F22="Low",'Dashboard'!$K$12,"")))),""))</f>
        <v/>
      </c>
      <c r="Q22" s="27">
        <f>IF(B22="","",IFERROR(IF(J22="Canceled","Canceled",IF(J22="Closed","Closed",IF(O22&gt;P22,"Overdue","On Track"))),"Check Data"))</f>
        <v/>
      </c>
      <c r="R22" s="28" t="n"/>
      <c r="S22" s="28" t="n"/>
    </row>
    <row r="23">
      <c r="A23" s="28" t="n"/>
      <c r="B23" s="46" t="n"/>
      <c r="C23" s="28" t="n"/>
      <c r="D23" s="28" t="n"/>
      <c r="E23" s="28" t="n"/>
      <c r="F23" s="28" t="n"/>
      <c r="G23" s="28" t="n"/>
      <c r="H23" s="28" t="n"/>
      <c r="I23" s="46" t="n"/>
      <c r="J23" s="28" t="n"/>
      <c r="K23" s="46" t="n"/>
      <c r="L23" s="28" t="n"/>
      <c r="M23" s="47" t="n"/>
      <c r="N23" s="47" t="n"/>
      <c r="O23" s="27">
        <f>IF(B23="","",IFERROR(IF(OR(J23="Closed",J23="Canceled"),MAX(0,K23-B23),MAX(0,TODAY()-B23)),0))</f>
        <v/>
      </c>
      <c r="P23" s="27">
        <f>IF(B23="","",IFERROR(IF(F23="Critical",'Dashboard'!$K$9,IF(F23="High",'Dashboard'!$K$10,IF(F23="Medium",'Dashboard'!$K$11,IF(F23="Low",'Dashboard'!$K$12,"")))),""))</f>
        <v/>
      </c>
      <c r="Q23" s="27">
        <f>IF(B23="","",IFERROR(IF(J23="Canceled","Canceled",IF(J23="Closed","Closed",IF(O23&gt;P23,"Overdue","On Track"))),"Check Data"))</f>
        <v/>
      </c>
      <c r="R23" s="28" t="n"/>
      <c r="S23" s="28" t="n"/>
    </row>
    <row r="24">
      <c r="A24" s="28" t="n"/>
      <c r="B24" s="46" t="n"/>
      <c r="C24" s="28" t="n"/>
      <c r="D24" s="28" t="n"/>
      <c r="E24" s="28" t="n"/>
      <c r="F24" s="28" t="n"/>
      <c r="G24" s="28" t="n"/>
      <c r="H24" s="28" t="n"/>
      <c r="I24" s="46" t="n"/>
      <c r="J24" s="28" t="n"/>
      <c r="K24" s="46" t="n"/>
      <c r="L24" s="28" t="n"/>
      <c r="M24" s="47" t="n"/>
      <c r="N24" s="47" t="n"/>
      <c r="O24" s="27">
        <f>IF(B24="","",IFERROR(IF(OR(J24="Closed",J24="Canceled"),MAX(0,K24-B24),MAX(0,TODAY()-B24)),0))</f>
        <v/>
      </c>
      <c r="P24" s="27">
        <f>IF(B24="","",IFERROR(IF(F24="Critical",'Dashboard'!$K$9,IF(F24="High",'Dashboard'!$K$10,IF(F24="Medium",'Dashboard'!$K$11,IF(F24="Low",'Dashboard'!$K$12,"")))),""))</f>
        <v/>
      </c>
      <c r="Q24" s="27">
        <f>IF(B24="","",IFERROR(IF(J24="Canceled","Canceled",IF(J24="Closed","Closed",IF(O24&gt;P24,"Overdue","On Track"))),"Check Data"))</f>
        <v/>
      </c>
      <c r="R24" s="28" t="n"/>
      <c r="S24" s="28" t="n"/>
    </row>
    <row r="25">
      <c r="A25" s="28" t="n"/>
      <c r="B25" s="46" t="n"/>
      <c r="C25" s="28" t="n"/>
      <c r="D25" s="28" t="n"/>
      <c r="E25" s="28" t="n"/>
      <c r="F25" s="28" t="n"/>
      <c r="G25" s="28" t="n"/>
      <c r="H25" s="28" t="n"/>
      <c r="I25" s="46" t="n"/>
      <c r="J25" s="28" t="n"/>
      <c r="K25" s="46" t="n"/>
      <c r="L25" s="28" t="n"/>
      <c r="M25" s="47" t="n"/>
      <c r="N25" s="47" t="n"/>
      <c r="O25" s="27">
        <f>IF(B25="","",IFERROR(IF(OR(J25="Closed",J25="Canceled"),MAX(0,K25-B25),MAX(0,TODAY()-B25)),0))</f>
        <v/>
      </c>
      <c r="P25" s="27">
        <f>IF(B25="","",IFERROR(IF(F25="Critical",'Dashboard'!$K$9,IF(F25="High",'Dashboard'!$K$10,IF(F25="Medium",'Dashboard'!$K$11,IF(F25="Low",'Dashboard'!$K$12,"")))),""))</f>
        <v/>
      </c>
      <c r="Q25" s="27">
        <f>IF(B25="","",IFERROR(IF(J25="Canceled","Canceled",IF(J25="Closed","Closed",IF(O25&gt;P25,"Overdue","On Track"))),"Check Data"))</f>
        <v/>
      </c>
      <c r="R25" s="28" t="n"/>
      <c r="S25" s="28" t="n"/>
    </row>
    <row r="26">
      <c r="A26" s="28" t="n"/>
      <c r="B26" s="46" t="n"/>
      <c r="C26" s="28" t="n"/>
      <c r="D26" s="28" t="n"/>
      <c r="E26" s="28" t="n"/>
      <c r="F26" s="28" t="n"/>
      <c r="G26" s="28" t="n"/>
      <c r="H26" s="28" t="n"/>
      <c r="I26" s="46" t="n"/>
      <c r="J26" s="28" t="n"/>
      <c r="K26" s="46" t="n"/>
      <c r="L26" s="28" t="n"/>
      <c r="M26" s="47" t="n"/>
      <c r="N26" s="47" t="n"/>
      <c r="O26" s="27">
        <f>IF(B26="","",IFERROR(IF(OR(J26="Closed",J26="Canceled"),MAX(0,K26-B26),MAX(0,TODAY()-B26)),0))</f>
        <v/>
      </c>
      <c r="P26" s="27">
        <f>IF(B26="","",IFERROR(IF(F26="Critical",'Dashboard'!$K$9,IF(F26="High",'Dashboard'!$K$10,IF(F26="Medium",'Dashboard'!$K$11,IF(F26="Low",'Dashboard'!$K$12,"")))),""))</f>
        <v/>
      </c>
      <c r="Q26" s="27">
        <f>IF(B26="","",IFERROR(IF(J26="Canceled","Canceled",IF(J26="Closed","Closed",IF(O26&gt;P26,"Overdue","On Track"))),"Check Data"))</f>
        <v/>
      </c>
      <c r="R26" s="28" t="n"/>
      <c r="S26" s="28" t="n"/>
    </row>
    <row r="27">
      <c r="A27" s="28" t="n"/>
      <c r="B27" s="46" t="n"/>
      <c r="C27" s="28" t="n"/>
      <c r="D27" s="28" t="n"/>
      <c r="E27" s="28" t="n"/>
      <c r="F27" s="28" t="n"/>
      <c r="G27" s="28" t="n"/>
      <c r="H27" s="28" t="n"/>
      <c r="I27" s="46" t="n"/>
      <c r="J27" s="28" t="n"/>
      <c r="K27" s="46" t="n"/>
      <c r="L27" s="28" t="n"/>
      <c r="M27" s="47" t="n"/>
      <c r="N27" s="47" t="n"/>
      <c r="O27" s="27">
        <f>IF(B27="","",IFERROR(IF(OR(J27="Closed",J27="Canceled"),MAX(0,K27-B27),MAX(0,TODAY()-B27)),0))</f>
        <v/>
      </c>
      <c r="P27" s="27">
        <f>IF(B27="","",IFERROR(IF(F27="Critical",'Dashboard'!$K$9,IF(F27="High",'Dashboard'!$K$10,IF(F27="Medium",'Dashboard'!$K$11,IF(F27="Low",'Dashboard'!$K$12,"")))),""))</f>
        <v/>
      </c>
      <c r="Q27" s="27">
        <f>IF(B27="","",IFERROR(IF(J27="Canceled","Canceled",IF(J27="Closed","Closed",IF(O27&gt;P27,"Overdue","On Track"))),"Check Data"))</f>
        <v/>
      </c>
      <c r="R27" s="28" t="n"/>
      <c r="S27" s="28" t="n"/>
    </row>
    <row r="28">
      <c r="A28" s="28" t="n"/>
      <c r="B28" s="46" t="n"/>
      <c r="C28" s="28" t="n"/>
      <c r="D28" s="28" t="n"/>
      <c r="E28" s="28" t="n"/>
      <c r="F28" s="28" t="n"/>
      <c r="G28" s="28" t="n"/>
      <c r="H28" s="28" t="n"/>
      <c r="I28" s="46" t="n"/>
      <c r="J28" s="28" t="n"/>
      <c r="K28" s="46" t="n"/>
      <c r="L28" s="28" t="n"/>
      <c r="M28" s="47" t="n"/>
      <c r="N28" s="47" t="n"/>
      <c r="O28" s="27">
        <f>IF(B28="","",IFERROR(IF(OR(J28="Closed",J28="Canceled"),MAX(0,K28-B28),MAX(0,TODAY()-B28)),0))</f>
        <v/>
      </c>
      <c r="P28" s="27">
        <f>IF(B28="","",IFERROR(IF(F28="Critical",'Dashboard'!$K$9,IF(F28="High",'Dashboard'!$K$10,IF(F28="Medium",'Dashboard'!$K$11,IF(F28="Low",'Dashboard'!$K$12,"")))),""))</f>
        <v/>
      </c>
      <c r="Q28" s="27">
        <f>IF(B28="","",IFERROR(IF(J28="Canceled","Canceled",IF(J28="Closed","Closed",IF(O28&gt;P28,"Overdue","On Track"))),"Check Data"))</f>
        <v/>
      </c>
      <c r="R28" s="28" t="n"/>
      <c r="S28" s="28" t="n"/>
    </row>
    <row r="29">
      <c r="A29" s="28" t="n"/>
      <c r="B29" s="46" t="n"/>
      <c r="C29" s="28" t="n"/>
      <c r="D29" s="28" t="n"/>
      <c r="E29" s="28" t="n"/>
      <c r="F29" s="28" t="n"/>
      <c r="G29" s="28" t="n"/>
      <c r="H29" s="28" t="n"/>
      <c r="I29" s="46" t="n"/>
      <c r="J29" s="28" t="n"/>
      <c r="K29" s="46" t="n"/>
      <c r="L29" s="28" t="n"/>
      <c r="M29" s="47" t="n"/>
      <c r="N29" s="47" t="n"/>
      <c r="O29" s="27">
        <f>IF(B29="","",IFERROR(IF(OR(J29="Closed",J29="Canceled"),MAX(0,K29-B29),MAX(0,TODAY()-B29)),0))</f>
        <v/>
      </c>
      <c r="P29" s="27">
        <f>IF(B29="","",IFERROR(IF(F29="Critical",'Dashboard'!$K$9,IF(F29="High",'Dashboard'!$K$10,IF(F29="Medium",'Dashboard'!$K$11,IF(F29="Low",'Dashboard'!$K$12,"")))),""))</f>
        <v/>
      </c>
      <c r="Q29" s="27">
        <f>IF(B29="","",IFERROR(IF(J29="Canceled","Canceled",IF(J29="Closed","Closed",IF(O29&gt;P29,"Overdue","On Track"))),"Check Data"))</f>
        <v/>
      </c>
      <c r="R29" s="28" t="n"/>
      <c r="S29" s="28" t="n"/>
    </row>
    <row r="30">
      <c r="A30" s="28" t="n"/>
      <c r="B30" s="46" t="n"/>
      <c r="C30" s="28" t="n"/>
      <c r="D30" s="28" t="n"/>
      <c r="E30" s="28" t="n"/>
      <c r="F30" s="28" t="n"/>
      <c r="G30" s="28" t="n"/>
      <c r="H30" s="28" t="n"/>
      <c r="I30" s="46" t="n"/>
      <c r="J30" s="28" t="n"/>
      <c r="K30" s="46" t="n"/>
      <c r="L30" s="28" t="n"/>
      <c r="M30" s="47" t="n"/>
      <c r="N30" s="47" t="n"/>
      <c r="O30" s="27">
        <f>IF(B30="","",IFERROR(IF(OR(J30="Closed",J30="Canceled"),MAX(0,K30-B30),MAX(0,TODAY()-B30)),0))</f>
        <v/>
      </c>
      <c r="P30" s="27">
        <f>IF(B30="","",IFERROR(IF(F30="Critical",'Dashboard'!$K$9,IF(F30="High",'Dashboard'!$K$10,IF(F30="Medium",'Dashboard'!$K$11,IF(F30="Low",'Dashboard'!$K$12,"")))),""))</f>
        <v/>
      </c>
      <c r="Q30" s="27">
        <f>IF(B30="","",IFERROR(IF(J30="Canceled","Canceled",IF(J30="Closed","Closed",IF(O30&gt;P30,"Overdue","On Track"))),"Check Data"))</f>
        <v/>
      </c>
      <c r="R30" s="28" t="n"/>
      <c r="S30" s="28" t="n"/>
    </row>
    <row r="31">
      <c r="A31" s="28" t="n"/>
      <c r="B31" s="46" t="n"/>
      <c r="C31" s="28" t="n"/>
      <c r="D31" s="28" t="n"/>
      <c r="E31" s="28" t="n"/>
      <c r="F31" s="28" t="n"/>
      <c r="G31" s="28" t="n"/>
      <c r="H31" s="28" t="n"/>
      <c r="I31" s="46" t="n"/>
      <c r="J31" s="28" t="n"/>
      <c r="K31" s="46" t="n"/>
      <c r="L31" s="28" t="n"/>
      <c r="M31" s="47" t="n"/>
      <c r="N31" s="47" t="n"/>
      <c r="O31" s="27">
        <f>IF(B31="","",IFERROR(IF(OR(J31="Closed",J31="Canceled"),MAX(0,K31-B31),MAX(0,TODAY()-B31)),0))</f>
        <v/>
      </c>
      <c r="P31" s="27">
        <f>IF(B31="","",IFERROR(IF(F31="Critical",'Dashboard'!$K$9,IF(F31="High",'Dashboard'!$K$10,IF(F31="Medium",'Dashboard'!$K$11,IF(F31="Low",'Dashboard'!$K$12,"")))),""))</f>
        <v/>
      </c>
      <c r="Q31" s="27">
        <f>IF(B31="","",IFERROR(IF(J31="Canceled","Canceled",IF(J31="Closed","Closed",IF(O31&gt;P31,"Overdue","On Track"))),"Check Data"))</f>
        <v/>
      </c>
      <c r="R31" s="28" t="n"/>
      <c r="S31" s="28" t="n"/>
    </row>
    <row r="32">
      <c r="A32" s="28" t="n"/>
      <c r="B32" s="46" t="n"/>
      <c r="C32" s="28" t="n"/>
      <c r="D32" s="28" t="n"/>
      <c r="E32" s="28" t="n"/>
      <c r="F32" s="28" t="n"/>
      <c r="G32" s="28" t="n"/>
      <c r="H32" s="28" t="n"/>
      <c r="I32" s="46" t="n"/>
      <c r="J32" s="28" t="n"/>
      <c r="K32" s="46" t="n"/>
      <c r="L32" s="28" t="n"/>
      <c r="M32" s="47" t="n"/>
      <c r="N32" s="47" t="n"/>
      <c r="O32" s="27">
        <f>IF(B32="","",IFERROR(IF(OR(J32="Closed",J32="Canceled"),MAX(0,K32-B32),MAX(0,TODAY()-B32)),0))</f>
        <v/>
      </c>
      <c r="P32" s="27">
        <f>IF(B32="","",IFERROR(IF(F32="Critical",'Dashboard'!$K$9,IF(F32="High",'Dashboard'!$K$10,IF(F32="Medium",'Dashboard'!$K$11,IF(F32="Low",'Dashboard'!$K$12,"")))),""))</f>
        <v/>
      </c>
      <c r="Q32" s="27">
        <f>IF(B32="","",IFERROR(IF(J32="Canceled","Canceled",IF(J32="Closed","Closed",IF(O32&gt;P32,"Overdue","On Track"))),"Check Data"))</f>
        <v/>
      </c>
      <c r="R32" s="28" t="n"/>
      <c r="S32" s="28" t="n"/>
    </row>
    <row r="33">
      <c r="A33" s="28" t="n"/>
      <c r="B33" s="46" t="n"/>
      <c r="C33" s="28" t="n"/>
      <c r="D33" s="28" t="n"/>
      <c r="E33" s="28" t="n"/>
      <c r="F33" s="28" t="n"/>
      <c r="G33" s="28" t="n"/>
      <c r="H33" s="28" t="n"/>
      <c r="I33" s="46" t="n"/>
      <c r="J33" s="28" t="n"/>
      <c r="K33" s="46" t="n"/>
      <c r="L33" s="28" t="n"/>
      <c r="M33" s="47" t="n"/>
      <c r="N33" s="47" t="n"/>
      <c r="O33" s="27">
        <f>IF(B33="","",IFERROR(IF(OR(J33="Closed",J33="Canceled"),MAX(0,K33-B33),MAX(0,TODAY()-B33)),0))</f>
        <v/>
      </c>
      <c r="P33" s="27">
        <f>IF(B33="","",IFERROR(IF(F33="Critical",'Dashboard'!$K$9,IF(F33="High",'Dashboard'!$K$10,IF(F33="Medium",'Dashboard'!$K$11,IF(F33="Low",'Dashboard'!$K$12,"")))),""))</f>
        <v/>
      </c>
      <c r="Q33" s="27">
        <f>IF(B33="","",IFERROR(IF(J33="Canceled","Canceled",IF(J33="Closed","Closed",IF(O33&gt;P33,"Overdue","On Track"))),"Check Data"))</f>
        <v/>
      </c>
      <c r="R33" s="28" t="n"/>
      <c r="S33" s="28" t="n"/>
    </row>
    <row r="34">
      <c r="A34" s="28" t="n"/>
      <c r="B34" s="46" t="n"/>
      <c r="C34" s="28" t="n"/>
      <c r="D34" s="28" t="n"/>
      <c r="E34" s="28" t="n"/>
      <c r="F34" s="28" t="n"/>
      <c r="G34" s="28" t="n"/>
      <c r="H34" s="28" t="n"/>
      <c r="I34" s="46" t="n"/>
      <c r="J34" s="28" t="n"/>
      <c r="K34" s="46" t="n"/>
      <c r="L34" s="28" t="n"/>
      <c r="M34" s="47" t="n"/>
      <c r="N34" s="47" t="n"/>
      <c r="O34" s="27">
        <f>IF(B34="","",IFERROR(IF(OR(J34="Closed",J34="Canceled"),MAX(0,K34-B34),MAX(0,TODAY()-B34)),0))</f>
        <v/>
      </c>
      <c r="P34" s="27">
        <f>IF(B34="","",IFERROR(IF(F34="Critical",'Dashboard'!$K$9,IF(F34="High",'Dashboard'!$K$10,IF(F34="Medium",'Dashboard'!$K$11,IF(F34="Low",'Dashboard'!$K$12,"")))),""))</f>
        <v/>
      </c>
      <c r="Q34" s="27">
        <f>IF(B34="","",IFERROR(IF(J34="Canceled","Canceled",IF(J34="Closed","Closed",IF(O34&gt;P34,"Overdue","On Track"))),"Check Data"))</f>
        <v/>
      </c>
      <c r="R34" s="28" t="n"/>
      <c r="S34" s="28" t="n"/>
    </row>
    <row r="35">
      <c r="A35" s="28" t="n"/>
      <c r="B35" s="46" t="n"/>
      <c r="C35" s="28" t="n"/>
      <c r="D35" s="28" t="n"/>
      <c r="E35" s="28" t="n"/>
      <c r="F35" s="28" t="n"/>
      <c r="G35" s="28" t="n"/>
      <c r="H35" s="28" t="n"/>
      <c r="I35" s="46" t="n"/>
      <c r="J35" s="28" t="n"/>
      <c r="K35" s="46" t="n"/>
      <c r="L35" s="28" t="n"/>
      <c r="M35" s="47" t="n"/>
      <c r="N35" s="47" t="n"/>
      <c r="O35" s="27">
        <f>IF(B35="","",IFERROR(IF(OR(J35="Closed",J35="Canceled"),MAX(0,K35-B35),MAX(0,TODAY()-B35)),0))</f>
        <v/>
      </c>
      <c r="P35" s="27">
        <f>IF(B35="","",IFERROR(IF(F35="Critical",'Dashboard'!$K$9,IF(F35="High",'Dashboard'!$K$10,IF(F35="Medium",'Dashboard'!$K$11,IF(F35="Low",'Dashboard'!$K$12,"")))),""))</f>
        <v/>
      </c>
      <c r="Q35" s="27">
        <f>IF(B35="","",IFERROR(IF(J35="Canceled","Canceled",IF(J35="Closed","Closed",IF(O35&gt;P35,"Overdue","On Track"))),"Check Data"))</f>
        <v/>
      </c>
      <c r="R35" s="28" t="n"/>
      <c r="S35" s="28" t="n"/>
    </row>
    <row r="36">
      <c r="A36" s="28" t="n"/>
      <c r="B36" s="46" t="n"/>
      <c r="C36" s="28" t="n"/>
      <c r="D36" s="28" t="n"/>
      <c r="E36" s="28" t="n"/>
      <c r="F36" s="28" t="n"/>
      <c r="G36" s="28" t="n"/>
      <c r="H36" s="28" t="n"/>
      <c r="I36" s="46" t="n"/>
      <c r="J36" s="28" t="n"/>
      <c r="K36" s="46" t="n"/>
      <c r="L36" s="28" t="n"/>
      <c r="M36" s="47" t="n"/>
      <c r="N36" s="47" t="n"/>
      <c r="O36" s="27">
        <f>IF(B36="","",IFERROR(IF(OR(J36="Closed",J36="Canceled"),MAX(0,K36-B36),MAX(0,TODAY()-B36)),0))</f>
        <v/>
      </c>
      <c r="P36" s="27">
        <f>IF(B36="","",IFERROR(IF(F36="Critical",'Dashboard'!$K$9,IF(F36="High",'Dashboard'!$K$10,IF(F36="Medium",'Dashboard'!$K$11,IF(F36="Low",'Dashboard'!$K$12,"")))),""))</f>
        <v/>
      </c>
      <c r="Q36" s="27">
        <f>IF(B36="","",IFERROR(IF(J36="Canceled","Canceled",IF(J36="Closed","Closed",IF(O36&gt;P36,"Overdue","On Track"))),"Check Data"))</f>
        <v/>
      </c>
      <c r="R36" s="28" t="n"/>
      <c r="S36" s="28" t="n"/>
    </row>
    <row r="37">
      <c r="A37" s="28" t="n"/>
      <c r="B37" s="46" t="n"/>
      <c r="C37" s="28" t="n"/>
      <c r="D37" s="28" t="n"/>
      <c r="E37" s="28" t="n"/>
      <c r="F37" s="28" t="n"/>
      <c r="G37" s="28" t="n"/>
      <c r="H37" s="28" t="n"/>
      <c r="I37" s="46" t="n"/>
      <c r="J37" s="28" t="n"/>
      <c r="K37" s="46" t="n"/>
      <c r="L37" s="28" t="n"/>
      <c r="M37" s="47" t="n"/>
      <c r="N37" s="47" t="n"/>
      <c r="O37" s="27">
        <f>IF(B37="","",IFERROR(IF(OR(J37="Closed",J37="Canceled"),MAX(0,K37-B37),MAX(0,TODAY()-B37)),0))</f>
        <v/>
      </c>
      <c r="P37" s="27">
        <f>IF(B37="","",IFERROR(IF(F37="Critical",'Dashboard'!$K$9,IF(F37="High",'Dashboard'!$K$10,IF(F37="Medium",'Dashboard'!$K$11,IF(F37="Low",'Dashboard'!$K$12,"")))),""))</f>
        <v/>
      </c>
      <c r="Q37" s="27">
        <f>IF(B37="","",IFERROR(IF(J37="Canceled","Canceled",IF(J37="Closed","Closed",IF(O37&gt;P37,"Overdue","On Track"))),"Check Data"))</f>
        <v/>
      </c>
      <c r="R37" s="28" t="n"/>
      <c r="S37" s="28" t="n"/>
    </row>
    <row r="38">
      <c r="A38" s="28" t="n"/>
      <c r="B38" s="46" t="n"/>
      <c r="C38" s="28" t="n"/>
      <c r="D38" s="28" t="n"/>
      <c r="E38" s="28" t="n"/>
      <c r="F38" s="28" t="n"/>
      <c r="G38" s="28" t="n"/>
      <c r="H38" s="28" t="n"/>
      <c r="I38" s="46" t="n"/>
      <c r="J38" s="28" t="n"/>
      <c r="K38" s="46" t="n"/>
      <c r="L38" s="28" t="n"/>
      <c r="M38" s="47" t="n"/>
      <c r="N38" s="47" t="n"/>
      <c r="O38" s="27">
        <f>IF(B38="","",IFERROR(IF(OR(J38="Closed",J38="Canceled"),MAX(0,K38-B38),MAX(0,TODAY()-B38)),0))</f>
        <v/>
      </c>
      <c r="P38" s="27">
        <f>IF(B38="","",IFERROR(IF(F38="Critical",'Dashboard'!$K$9,IF(F38="High",'Dashboard'!$K$10,IF(F38="Medium",'Dashboard'!$K$11,IF(F38="Low",'Dashboard'!$K$12,"")))),""))</f>
        <v/>
      </c>
      <c r="Q38" s="27">
        <f>IF(B38="","",IFERROR(IF(J38="Canceled","Canceled",IF(J38="Closed","Closed",IF(O38&gt;P38,"Overdue","On Track"))),"Check Data"))</f>
        <v/>
      </c>
      <c r="R38" s="28" t="n"/>
      <c r="S38" s="28" t="n"/>
    </row>
    <row r="39">
      <c r="A39" s="28" t="n"/>
      <c r="B39" s="46" t="n"/>
      <c r="C39" s="28" t="n"/>
      <c r="D39" s="28" t="n"/>
      <c r="E39" s="28" t="n"/>
      <c r="F39" s="28" t="n"/>
      <c r="G39" s="28" t="n"/>
      <c r="H39" s="28" t="n"/>
      <c r="I39" s="46" t="n"/>
      <c r="J39" s="28" t="n"/>
      <c r="K39" s="46" t="n"/>
      <c r="L39" s="28" t="n"/>
      <c r="M39" s="47" t="n"/>
      <c r="N39" s="47" t="n"/>
      <c r="O39" s="27">
        <f>IF(B39="","",IFERROR(IF(OR(J39="Closed",J39="Canceled"),MAX(0,K39-B39),MAX(0,TODAY()-B39)),0))</f>
        <v/>
      </c>
      <c r="P39" s="27">
        <f>IF(B39="","",IFERROR(IF(F39="Critical",'Dashboard'!$K$9,IF(F39="High",'Dashboard'!$K$10,IF(F39="Medium",'Dashboard'!$K$11,IF(F39="Low",'Dashboard'!$K$12,"")))),""))</f>
        <v/>
      </c>
      <c r="Q39" s="27">
        <f>IF(B39="","",IFERROR(IF(J39="Canceled","Canceled",IF(J39="Closed","Closed",IF(O39&gt;P39,"Overdue","On Track"))),"Check Data"))</f>
        <v/>
      </c>
      <c r="R39" s="28" t="n"/>
      <c r="S39" s="28" t="n"/>
    </row>
    <row r="40">
      <c r="A40" s="28" t="n"/>
      <c r="B40" s="46" t="n"/>
      <c r="C40" s="28" t="n"/>
      <c r="D40" s="28" t="n"/>
      <c r="E40" s="28" t="n"/>
      <c r="F40" s="28" t="n"/>
      <c r="G40" s="28" t="n"/>
      <c r="H40" s="28" t="n"/>
      <c r="I40" s="46" t="n"/>
      <c r="J40" s="28" t="n"/>
      <c r="K40" s="46" t="n"/>
      <c r="L40" s="28" t="n"/>
      <c r="M40" s="47" t="n"/>
      <c r="N40" s="47" t="n"/>
      <c r="O40" s="27">
        <f>IF(B40="","",IFERROR(IF(OR(J40="Closed",J40="Canceled"),MAX(0,K40-B40),MAX(0,TODAY()-B40)),0))</f>
        <v/>
      </c>
      <c r="P40" s="27">
        <f>IF(B40="","",IFERROR(IF(F40="Critical",'Dashboard'!$K$9,IF(F40="High",'Dashboard'!$K$10,IF(F40="Medium",'Dashboard'!$K$11,IF(F40="Low",'Dashboard'!$K$12,"")))),""))</f>
        <v/>
      </c>
      <c r="Q40" s="27">
        <f>IF(B40="","",IFERROR(IF(J40="Canceled","Canceled",IF(J40="Closed","Closed",IF(O40&gt;P40,"Overdue","On Track"))),"Check Data"))</f>
        <v/>
      </c>
      <c r="R40" s="28" t="n"/>
      <c r="S40" s="28" t="n"/>
    </row>
    <row r="41">
      <c r="A41" s="28" t="n"/>
      <c r="B41" s="46" t="n"/>
      <c r="C41" s="28" t="n"/>
      <c r="D41" s="28" t="n"/>
      <c r="E41" s="28" t="n"/>
      <c r="F41" s="28" t="n"/>
      <c r="G41" s="28" t="n"/>
      <c r="H41" s="28" t="n"/>
      <c r="I41" s="46" t="n"/>
      <c r="J41" s="28" t="n"/>
      <c r="K41" s="46" t="n"/>
      <c r="L41" s="28" t="n"/>
      <c r="M41" s="47" t="n"/>
      <c r="N41" s="47" t="n"/>
      <c r="O41" s="27">
        <f>IF(B41="","",IFERROR(IF(OR(J41="Closed",J41="Canceled"),MAX(0,K41-B41),MAX(0,TODAY()-B41)),0))</f>
        <v/>
      </c>
      <c r="P41" s="27">
        <f>IF(B41="","",IFERROR(IF(F41="Critical",'Dashboard'!$K$9,IF(F41="High",'Dashboard'!$K$10,IF(F41="Medium",'Dashboard'!$K$11,IF(F41="Low",'Dashboard'!$K$12,"")))),""))</f>
        <v/>
      </c>
      <c r="Q41" s="27">
        <f>IF(B41="","",IFERROR(IF(J41="Canceled","Canceled",IF(J41="Closed","Closed",IF(O41&gt;P41,"Overdue","On Track"))),"Check Data"))</f>
        <v/>
      </c>
      <c r="R41" s="28" t="n"/>
      <c r="S41" s="28" t="n"/>
    </row>
    <row r="42">
      <c r="A42" s="28" t="n"/>
      <c r="B42" s="46" t="n"/>
      <c r="C42" s="28" t="n"/>
      <c r="D42" s="28" t="n"/>
      <c r="E42" s="28" t="n"/>
      <c r="F42" s="28" t="n"/>
      <c r="G42" s="28" t="n"/>
      <c r="H42" s="28" t="n"/>
      <c r="I42" s="46" t="n"/>
      <c r="J42" s="28" t="n"/>
      <c r="K42" s="46" t="n"/>
      <c r="L42" s="28" t="n"/>
      <c r="M42" s="47" t="n"/>
      <c r="N42" s="47" t="n"/>
      <c r="O42" s="27">
        <f>IF(B42="","",IFERROR(IF(OR(J42="Closed",J42="Canceled"),MAX(0,K42-B42),MAX(0,TODAY()-B42)),0))</f>
        <v/>
      </c>
      <c r="P42" s="27">
        <f>IF(B42="","",IFERROR(IF(F42="Critical",'Dashboard'!$K$9,IF(F42="High",'Dashboard'!$K$10,IF(F42="Medium",'Dashboard'!$K$11,IF(F42="Low",'Dashboard'!$K$12,"")))),""))</f>
        <v/>
      </c>
      <c r="Q42" s="27">
        <f>IF(B42="","",IFERROR(IF(J42="Canceled","Canceled",IF(J42="Closed","Closed",IF(O42&gt;P42,"Overdue","On Track"))),"Check Data"))</f>
        <v/>
      </c>
      <c r="R42" s="28" t="n"/>
      <c r="S42" s="28" t="n"/>
    </row>
    <row r="43">
      <c r="A43" s="28" t="n"/>
      <c r="B43" s="46" t="n"/>
      <c r="C43" s="28" t="n"/>
      <c r="D43" s="28" t="n"/>
      <c r="E43" s="28" t="n"/>
      <c r="F43" s="28" t="n"/>
      <c r="G43" s="28" t="n"/>
      <c r="H43" s="28" t="n"/>
      <c r="I43" s="46" t="n"/>
      <c r="J43" s="28" t="n"/>
      <c r="K43" s="46" t="n"/>
      <c r="L43" s="28" t="n"/>
      <c r="M43" s="47" t="n"/>
      <c r="N43" s="47" t="n"/>
      <c r="O43" s="27">
        <f>IF(B43="","",IFERROR(IF(OR(J43="Closed",J43="Canceled"),MAX(0,K43-B43),MAX(0,TODAY()-B43)),0))</f>
        <v/>
      </c>
      <c r="P43" s="27">
        <f>IF(B43="","",IFERROR(IF(F43="Critical",'Dashboard'!$K$9,IF(F43="High",'Dashboard'!$K$10,IF(F43="Medium",'Dashboard'!$K$11,IF(F43="Low",'Dashboard'!$K$12,"")))),""))</f>
        <v/>
      </c>
      <c r="Q43" s="27">
        <f>IF(B43="","",IFERROR(IF(J43="Canceled","Canceled",IF(J43="Closed","Closed",IF(O43&gt;P43,"Overdue","On Track"))),"Check Data"))</f>
        <v/>
      </c>
      <c r="R43" s="28" t="n"/>
      <c r="S43" s="28" t="n"/>
    </row>
    <row r="44">
      <c r="A44" s="28" t="n"/>
      <c r="B44" s="46" t="n"/>
      <c r="C44" s="28" t="n"/>
      <c r="D44" s="28" t="n"/>
      <c r="E44" s="28" t="n"/>
      <c r="F44" s="28" t="n"/>
      <c r="G44" s="28" t="n"/>
      <c r="H44" s="28" t="n"/>
      <c r="I44" s="46" t="n"/>
      <c r="J44" s="28" t="n"/>
      <c r="K44" s="46" t="n"/>
      <c r="L44" s="28" t="n"/>
      <c r="M44" s="47" t="n"/>
      <c r="N44" s="47" t="n"/>
      <c r="O44" s="27">
        <f>IF(B44="","",IFERROR(IF(OR(J44="Closed",J44="Canceled"),MAX(0,K44-B44),MAX(0,TODAY()-B44)),0))</f>
        <v/>
      </c>
      <c r="P44" s="27">
        <f>IF(B44="","",IFERROR(IF(F44="Critical",'Dashboard'!$K$9,IF(F44="High",'Dashboard'!$K$10,IF(F44="Medium",'Dashboard'!$K$11,IF(F44="Low",'Dashboard'!$K$12,"")))),""))</f>
        <v/>
      </c>
      <c r="Q44" s="27">
        <f>IF(B44="","",IFERROR(IF(J44="Canceled","Canceled",IF(J44="Closed","Closed",IF(O44&gt;P44,"Overdue","On Track"))),"Check Data"))</f>
        <v/>
      </c>
      <c r="R44" s="28" t="n"/>
      <c r="S44" s="28" t="n"/>
    </row>
    <row r="45">
      <c r="A45" s="28" t="n"/>
      <c r="B45" s="46" t="n"/>
      <c r="C45" s="28" t="n"/>
      <c r="D45" s="28" t="n"/>
      <c r="E45" s="28" t="n"/>
      <c r="F45" s="28" t="n"/>
      <c r="G45" s="28" t="n"/>
      <c r="H45" s="28" t="n"/>
      <c r="I45" s="46" t="n"/>
      <c r="J45" s="28" t="n"/>
      <c r="K45" s="46" t="n"/>
      <c r="L45" s="28" t="n"/>
      <c r="M45" s="47" t="n"/>
      <c r="N45" s="47" t="n"/>
      <c r="O45" s="27">
        <f>IF(B45="","",IFERROR(IF(OR(J45="Closed",J45="Canceled"),MAX(0,K45-B45),MAX(0,TODAY()-B45)),0))</f>
        <v/>
      </c>
      <c r="P45" s="27">
        <f>IF(B45="","",IFERROR(IF(F45="Critical",'Dashboard'!$K$9,IF(F45="High",'Dashboard'!$K$10,IF(F45="Medium",'Dashboard'!$K$11,IF(F45="Low",'Dashboard'!$K$12,"")))),""))</f>
        <v/>
      </c>
      <c r="Q45" s="27">
        <f>IF(B45="","",IFERROR(IF(J45="Canceled","Canceled",IF(J45="Closed","Closed",IF(O45&gt;P45,"Overdue","On Track"))),"Check Data"))</f>
        <v/>
      </c>
      <c r="R45" s="28" t="n"/>
      <c r="S45" s="28" t="n"/>
    </row>
    <row r="46">
      <c r="A46" s="28" t="n"/>
      <c r="B46" s="46" t="n"/>
      <c r="C46" s="28" t="n"/>
      <c r="D46" s="28" t="n"/>
      <c r="E46" s="28" t="n"/>
      <c r="F46" s="28" t="n"/>
      <c r="G46" s="28" t="n"/>
      <c r="H46" s="28" t="n"/>
      <c r="I46" s="46" t="n"/>
      <c r="J46" s="28" t="n"/>
      <c r="K46" s="46" t="n"/>
      <c r="L46" s="28" t="n"/>
      <c r="M46" s="47" t="n"/>
      <c r="N46" s="47" t="n"/>
      <c r="O46" s="27">
        <f>IF(B46="","",IFERROR(IF(OR(J46="Closed",J46="Canceled"),MAX(0,K46-B46),MAX(0,TODAY()-B46)),0))</f>
        <v/>
      </c>
      <c r="P46" s="27">
        <f>IF(B46="","",IFERROR(IF(F46="Critical",'Dashboard'!$K$9,IF(F46="High",'Dashboard'!$K$10,IF(F46="Medium",'Dashboard'!$K$11,IF(F46="Low",'Dashboard'!$K$12,"")))),""))</f>
        <v/>
      </c>
      <c r="Q46" s="27">
        <f>IF(B46="","",IFERROR(IF(J46="Canceled","Canceled",IF(J46="Closed","Closed",IF(O46&gt;P46,"Overdue","On Track"))),"Check Data"))</f>
        <v/>
      </c>
      <c r="R46" s="28" t="n"/>
      <c r="S46" s="28" t="n"/>
    </row>
    <row r="47">
      <c r="A47" s="28" t="n"/>
      <c r="B47" s="46" t="n"/>
      <c r="C47" s="28" t="n"/>
      <c r="D47" s="28" t="n"/>
      <c r="E47" s="28" t="n"/>
      <c r="F47" s="28" t="n"/>
      <c r="G47" s="28" t="n"/>
      <c r="H47" s="28" t="n"/>
      <c r="I47" s="46" t="n"/>
      <c r="J47" s="28" t="n"/>
      <c r="K47" s="46" t="n"/>
      <c r="L47" s="28" t="n"/>
      <c r="M47" s="47" t="n"/>
      <c r="N47" s="47" t="n"/>
      <c r="O47" s="27">
        <f>IF(B47="","",IFERROR(IF(OR(J47="Closed",J47="Canceled"),MAX(0,K47-B47),MAX(0,TODAY()-B47)),0))</f>
        <v/>
      </c>
      <c r="P47" s="27">
        <f>IF(B47="","",IFERROR(IF(F47="Critical",'Dashboard'!$K$9,IF(F47="High",'Dashboard'!$K$10,IF(F47="Medium",'Dashboard'!$K$11,IF(F47="Low",'Dashboard'!$K$12,"")))),""))</f>
        <v/>
      </c>
      <c r="Q47" s="27">
        <f>IF(B47="","",IFERROR(IF(J47="Canceled","Canceled",IF(J47="Closed","Closed",IF(O47&gt;P47,"Overdue","On Track"))),"Check Data"))</f>
        <v/>
      </c>
      <c r="R47" s="28" t="n"/>
      <c r="S47" s="28" t="n"/>
    </row>
    <row r="48">
      <c r="A48" s="28" t="n"/>
      <c r="B48" s="46" t="n"/>
      <c r="C48" s="28" t="n"/>
      <c r="D48" s="28" t="n"/>
      <c r="E48" s="28" t="n"/>
      <c r="F48" s="28" t="n"/>
      <c r="G48" s="28" t="n"/>
      <c r="H48" s="28" t="n"/>
      <c r="I48" s="46" t="n"/>
      <c r="J48" s="28" t="n"/>
      <c r="K48" s="46" t="n"/>
      <c r="L48" s="28" t="n"/>
      <c r="M48" s="47" t="n"/>
      <c r="N48" s="47" t="n"/>
      <c r="O48" s="27">
        <f>IF(B48="","",IFERROR(IF(OR(J48="Closed",J48="Canceled"),MAX(0,K48-B48),MAX(0,TODAY()-B48)),0))</f>
        <v/>
      </c>
      <c r="P48" s="27">
        <f>IF(B48="","",IFERROR(IF(F48="Critical",'Dashboard'!$K$9,IF(F48="High",'Dashboard'!$K$10,IF(F48="Medium",'Dashboard'!$K$11,IF(F48="Low",'Dashboard'!$K$12,"")))),""))</f>
        <v/>
      </c>
      <c r="Q48" s="27">
        <f>IF(B48="","",IFERROR(IF(J48="Canceled","Canceled",IF(J48="Closed","Closed",IF(O48&gt;P48,"Overdue","On Track"))),"Check Data"))</f>
        <v/>
      </c>
      <c r="R48" s="28" t="n"/>
      <c r="S48" s="28" t="n"/>
    </row>
    <row r="49">
      <c r="A49" s="28" t="n"/>
      <c r="B49" s="46" t="n"/>
      <c r="C49" s="28" t="n"/>
      <c r="D49" s="28" t="n"/>
      <c r="E49" s="28" t="n"/>
      <c r="F49" s="28" t="n"/>
      <c r="G49" s="28" t="n"/>
      <c r="H49" s="28" t="n"/>
      <c r="I49" s="46" t="n"/>
      <c r="J49" s="28" t="n"/>
      <c r="K49" s="46" t="n"/>
      <c r="L49" s="28" t="n"/>
      <c r="M49" s="47" t="n"/>
      <c r="N49" s="47" t="n"/>
      <c r="O49" s="27">
        <f>IF(B49="","",IFERROR(IF(OR(J49="Closed",J49="Canceled"),MAX(0,K49-B49),MAX(0,TODAY()-B49)),0))</f>
        <v/>
      </c>
      <c r="P49" s="27">
        <f>IF(B49="","",IFERROR(IF(F49="Critical",'Dashboard'!$K$9,IF(F49="High",'Dashboard'!$K$10,IF(F49="Medium",'Dashboard'!$K$11,IF(F49="Low",'Dashboard'!$K$12,"")))),""))</f>
        <v/>
      </c>
      <c r="Q49" s="27">
        <f>IF(B49="","",IFERROR(IF(J49="Canceled","Canceled",IF(J49="Closed","Closed",IF(O49&gt;P49,"Overdue","On Track"))),"Check Data"))</f>
        <v/>
      </c>
      <c r="R49" s="28" t="n"/>
      <c r="S49" s="28" t="n"/>
    </row>
    <row r="50">
      <c r="A50" s="28" t="n"/>
      <c r="B50" s="46" t="n"/>
      <c r="C50" s="28" t="n"/>
      <c r="D50" s="28" t="n"/>
      <c r="E50" s="28" t="n"/>
      <c r="F50" s="28" t="n"/>
      <c r="G50" s="28" t="n"/>
      <c r="H50" s="28" t="n"/>
      <c r="I50" s="46" t="n"/>
      <c r="J50" s="28" t="n"/>
      <c r="K50" s="46" t="n"/>
      <c r="L50" s="28" t="n"/>
      <c r="M50" s="47" t="n"/>
      <c r="N50" s="47" t="n"/>
      <c r="O50" s="27">
        <f>IF(B50="","",IFERROR(IF(OR(J50="Closed",J50="Canceled"),MAX(0,K50-B50),MAX(0,TODAY()-B50)),0))</f>
        <v/>
      </c>
      <c r="P50" s="27">
        <f>IF(B50="","",IFERROR(IF(F50="Critical",'Dashboard'!$K$9,IF(F50="High",'Dashboard'!$K$10,IF(F50="Medium",'Dashboard'!$K$11,IF(F50="Low",'Dashboard'!$K$12,"")))),""))</f>
        <v/>
      </c>
      <c r="Q50" s="27">
        <f>IF(B50="","",IFERROR(IF(J50="Canceled","Canceled",IF(J50="Closed","Closed",IF(O50&gt;P50,"Overdue","On Track"))),"Check Data"))</f>
        <v/>
      </c>
      <c r="R50" s="28" t="n"/>
      <c r="S50" s="28" t="n"/>
    </row>
    <row r="51">
      <c r="A51" s="28" t="n"/>
      <c r="B51" s="46" t="n"/>
      <c r="C51" s="28" t="n"/>
      <c r="D51" s="28" t="n"/>
      <c r="E51" s="28" t="n"/>
      <c r="F51" s="28" t="n"/>
      <c r="G51" s="28" t="n"/>
      <c r="H51" s="28" t="n"/>
      <c r="I51" s="46" t="n"/>
      <c r="J51" s="28" t="n"/>
      <c r="K51" s="46" t="n"/>
      <c r="L51" s="28" t="n"/>
      <c r="M51" s="47" t="n"/>
      <c r="N51" s="47" t="n"/>
      <c r="O51" s="27">
        <f>IF(B51="","",IFERROR(IF(OR(J51="Closed",J51="Canceled"),MAX(0,K51-B51),MAX(0,TODAY()-B51)),0))</f>
        <v/>
      </c>
      <c r="P51" s="27">
        <f>IF(B51="","",IFERROR(IF(F51="Critical",'Dashboard'!$K$9,IF(F51="High",'Dashboard'!$K$10,IF(F51="Medium",'Dashboard'!$K$11,IF(F51="Low",'Dashboard'!$K$12,"")))),""))</f>
        <v/>
      </c>
      <c r="Q51" s="27">
        <f>IF(B51="","",IFERROR(IF(J51="Canceled","Canceled",IF(J51="Closed","Closed",IF(O51&gt;P51,"Overdue","On Track"))),"Check Data"))</f>
        <v/>
      </c>
      <c r="R51" s="28" t="n"/>
      <c r="S51" s="28" t="n"/>
    </row>
    <row r="52">
      <c r="A52" s="28" t="n"/>
      <c r="B52" s="46" t="n"/>
      <c r="C52" s="28" t="n"/>
      <c r="D52" s="28" t="n"/>
      <c r="E52" s="28" t="n"/>
      <c r="F52" s="28" t="n"/>
      <c r="G52" s="28" t="n"/>
      <c r="H52" s="28" t="n"/>
      <c r="I52" s="46" t="n"/>
      <c r="J52" s="28" t="n"/>
      <c r="K52" s="46" t="n"/>
      <c r="L52" s="28" t="n"/>
      <c r="M52" s="47" t="n"/>
      <c r="N52" s="47" t="n"/>
      <c r="O52" s="27">
        <f>IF(B52="","",IFERROR(IF(OR(J52="Closed",J52="Canceled"),MAX(0,K52-B52),MAX(0,TODAY()-B52)),0))</f>
        <v/>
      </c>
      <c r="P52" s="27">
        <f>IF(B52="","",IFERROR(IF(F52="Critical",'Dashboard'!$K$9,IF(F52="High",'Dashboard'!$K$10,IF(F52="Medium",'Dashboard'!$K$11,IF(F52="Low",'Dashboard'!$K$12,"")))),""))</f>
        <v/>
      </c>
      <c r="Q52" s="27">
        <f>IF(B52="","",IFERROR(IF(J52="Canceled","Canceled",IF(J52="Closed","Closed",IF(O52&gt;P52,"Overdue","On Track"))),"Check Data"))</f>
        <v/>
      </c>
      <c r="R52" s="28" t="n"/>
      <c r="S52" s="28" t="n"/>
    </row>
    <row r="53">
      <c r="A53" s="28" t="n"/>
      <c r="B53" s="46" t="n"/>
      <c r="C53" s="28" t="n"/>
      <c r="D53" s="28" t="n"/>
      <c r="E53" s="28" t="n"/>
      <c r="F53" s="28" t="n"/>
      <c r="G53" s="28" t="n"/>
      <c r="H53" s="28" t="n"/>
      <c r="I53" s="46" t="n"/>
      <c r="J53" s="28" t="n"/>
      <c r="K53" s="46" t="n"/>
      <c r="L53" s="28" t="n"/>
      <c r="M53" s="47" t="n"/>
      <c r="N53" s="47" t="n"/>
      <c r="O53" s="27">
        <f>IF(B53="","",IFERROR(IF(OR(J53="Closed",J53="Canceled"),MAX(0,K53-B53),MAX(0,TODAY()-B53)),0))</f>
        <v/>
      </c>
      <c r="P53" s="27">
        <f>IF(B53="","",IFERROR(IF(F53="Critical",'Dashboard'!$K$9,IF(F53="High",'Dashboard'!$K$10,IF(F53="Medium",'Dashboard'!$K$11,IF(F53="Low",'Dashboard'!$K$12,"")))),""))</f>
        <v/>
      </c>
      <c r="Q53" s="27">
        <f>IF(B53="","",IFERROR(IF(J53="Canceled","Canceled",IF(J53="Closed","Closed",IF(O53&gt;P53,"Overdue","On Track"))),"Check Data"))</f>
        <v/>
      </c>
      <c r="R53" s="28" t="n"/>
      <c r="S53" s="28" t="n"/>
    </row>
    <row r="54">
      <c r="A54" s="28" t="n"/>
      <c r="B54" s="46" t="n"/>
      <c r="C54" s="28" t="n"/>
      <c r="D54" s="28" t="n"/>
      <c r="E54" s="28" t="n"/>
      <c r="F54" s="28" t="n"/>
      <c r="G54" s="28" t="n"/>
      <c r="H54" s="28" t="n"/>
      <c r="I54" s="46" t="n"/>
      <c r="J54" s="28" t="n"/>
      <c r="K54" s="46" t="n"/>
      <c r="L54" s="28" t="n"/>
      <c r="M54" s="47" t="n"/>
      <c r="N54" s="47" t="n"/>
      <c r="O54" s="27">
        <f>IF(B54="","",IFERROR(IF(OR(J54="Closed",J54="Canceled"),MAX(0,K54-B54),MAX(0,TODAY()-B54)),0))</f>
        <v/>
      </c>
      <c r="P54" s="27">
        <f>IF(B54="","",IFERROR(IF(F54="Critical",'Dashboard'!$K$9,IF(F54="High",'Dashboard'!$K$10,IF(F54="Medium",'Dashboard'!$K$11,IF(F54="Low",'Dashboard'!$K$12,"")))),""))</f>
        <v/>
      </c>
      <c r="Q54" s="27">
        <f>IF(B54="","",IFERROR(IF(J54="Canceled","Canceled",IF(J54="Closed","Closed",IF(O54&gt;P54,"Overdue","On Track"))),"Check Data"))</f>
        <v/>
      </c>
      <c r="R54" s="28" t="n"/>
      <c r="S54" s="28" t="n"/>
    </row>
    <row r="55">
      <c r="A55" s="28" t="n"/>
      <c r="B55" s="46" t="n"/>
      <c r="C55" s="28" t="n"/>
      <c r="D55" s="28" t="n"/>
      <c r="E55" s="28" t="n"/>
      <c r="F55" s="28" t="n"/>
      <c r="G55" s="28" t="n"/>
      <c r="H55" s="28" t="n"/>
      <c r="I55" s="46" t="n"/>
      <c r="J55" s="28" t="n"/>
      <c r="K55" s="46" t="n"/>
      <c r="L55" s="28" t="n"/>
      <c r="M55" s="47" t="n"/>
      <c r="N55" s="47" t="n"/>
      <c r="O55" s="27">
        <f>IF(B55="","",IFERROR(IF(OR(J55="Closed",J55="Canceled"),MAX(0,K55-B55),MAX(0,TODAY()-B55)),0))</f>
        <v/>
      </c>
      <c r="P55" s="27">
        <f>IF(B55="","",IFERROR(IF(F55="Critical",'Dashboard'!$K$9,IF(F55="High",'Dashboard'!$K$10,IF(F55="Medium",'Dashboard'!$K$11,IF(F55="Low",'Dashboard'!$K$12,"")))),""))</f>
        <v/>
      </c>
      <c r="Q55" s="27">
        <f>IF(B55="","",IFERROR(IF(J55="Canceled","Canceled",IF(J55="Closed","Closed",IF(O55&gt;P55,"Overdue","On Track"))),"Check Data"))</f>
        <v/>
      </c>
      <c r="R55" s="28" t="n"/>
      <c r="S55" s="28" t="n"/>
    </row>
    <row r="56">
      <c r="A56" s="28" t="n"/>
      <c r="B56" s="46" t="n"/>
      <c r="C56" s="28" t="n"/>
      <c r="D56" s="28" t="n"/>
      <c r="E56" s="28" t="n"/>
      <c r="F56" s="28" t="n"/>
      <c r="G56" s="28" t="n"/>
      <c r="H56" s="28" t="n"/>
      <c r="I56" s="46" t="n"/>
      <c r="J56" s="28" t="n"/>
      <c r="K56" s="46" t="n"/>
      <c r="L56" s="28" t="n"/>
      <c r="M56" s="47" t="n"/>
      <c r="N56" s="47" t="n"/>
      <c r="O56" s="27">
        <f>IF(B56="","",IFERROR(IF(OR(J56="Closed",J56="Canceled"),MAX(0,K56-B56),MAX(0,TODAY()-B56)),0))</f>
        <v/>
      </c>
      <c r="P56" s="27">
        <f>IF(B56="","",IFERROR(IF(F56="Critical",'Dashboard'!$K$9,IF(F56="High",'Dashboard'!$K$10,IF(F56="Medium",'Dashboard'!$K$11,IF(F56="Low",'Dashboard'!$K$12,"")))),""))</f>
        <v/>
      </c>
      <c r="Q56" s="27">
        <f>IF(B56="","",IFERROR(IF(J56="Canceled","Canceled",IF(J56="Closed","Closed",IF(O56&gt;P56,"Overdue","On Track"))),"Check Data"))</f>
        <v/>
      </c>
      <c r="R56" s="28" t="n"/>
      <c r="S56" s="28" t="n"/>
    </row>
    <row r="57">
      <c r="A57" s="28" t="n"/>
      <c r="B57" s="46" t="n"/>
      <c r="C57" s="28" t="n"/>
      <c r="D57" s="28" t="n"/>
      <c r="E57" s="28" t="n"/>
      <c r="F57" s="28" t="n"/>
      <c r="G57" s="28" t="n"/>
      <c r="H57" s="28" t="n"/>
      <c r="I57" s="46" t="n"/>
      <c r="J57" s="28" t="n"/>
      <c r="K57" s="46" t="n"/>
      <c r="L57" s="28" t="n"/>
      <c r="M57" s="47" t="n"/>
      <c r="N57" s="47" t="n"/>
      <c r="O57" s="27">
        <f>IF(B57="","",IFERROR(IF(OR(J57="Closed",J57="Canceled"),MAX(0,K57-B57),MAX(0,TODAY()-B57)),0))</f>
        <v/>
      </c>
      <c r="P57" s="27">
        <f>IF(B57="","",IFERROR(IF(F57="Critical",'Dashboard'!$K$9,IF(F57="High",'Dashboard'!$K$10,IF(F57="Medium",'Dashboard'!$K$11,IF(F57="Low",'Dashboard'!$K$12,"")))),""))</f>
        <v/>
      </c>
      <c r="Q57" s="27">
        <f>IF(B57="","",IFERROR(IF(J57="Canceled","Canceled",IF(J57="Closed","Closed",IF(O57&gt;P57,"Overdue","On Track"))),"Check Data"))</f>
        <v/>
      </c>
      <c r="R57" s="28" t="n"/>
      <c r="S57" s="28" t="n"/>
    </row>
    <row r="58">
      <c r="A58" s="28" t="n"/>
      <c r="B58" s="46" t="n"/>
      <c r="C58" s="28" t="n"/>
      <c r="D58" s="28" t="n"/>
      <c r="E58" s="28" t="n"/>
      <c r="F58" s="28" t="n"/>
      <c r="G58" s="28" t="n"/>
      <c r="H58" s="28" t="n"/>
      <c r="I58" s="46" t="n"/>
      <c r="J58" s="28" t="n"/>
      <c r="K58" s="46" t="n"/>
      <c r="L58" s="28" t="n"/>
      <c r="M58" s="47" t="n"/>
      <c r="N58" s="47" t="n"/>
      <c r="O58" s="27">
        <f>IF(B58="","",IFERROR(IF(OR(J58="Closed",J58="Canceled"),MAX(0,K58-B58),MAX(0,TODAY()-B58)),0))</f>
        <v/>
      </c>
      <c r="P58" s="27">
        <f>IF(B58="","",IFERROR(IF(F58="Critical",'Dashboard'!$K$9,IF(F58="High",'Dashboard'!$K$10,IF(F58="Medium",'Dashboard'!$K$11,IF(F58="Low",'Dashboard'!$K$12,"")))),""))</f>
        <v/>
      </c>
      <c r="Q58" s="27">
        <f>IF(B58="","",IFERROR(IF(J58="Canceled","Canceled",IF(J58="Closed","Closed",IF(O58&gt;P58,"Overdue","On Track"))),"Check Data"))</f>
        <v/>
      </c>
      <c r="R58" s="28" t="n"/>
      <c r="S58" s="28" t="n"/>
    </row>
    <row r="59">
      <c r="A59" s="28" t="n"/>
      <c r="B59" s="46" t="n"/>
      <c r="C59" s="28" t="n"/>
      <c r="D59" s="28" t="n"/>
      <c r="E59" s="28" t="n"/>
      <c r="F59" s="28" t="n"/>
      <c r="G59" s="28" t="n"/>
      <c r="H59" s="28" t="n"/>
      <c r="I59" s="46" t="n"/>
      <c r="J59" s="28" t="n"/>
      <c r="K59" s="46" t="n"/>
      <c r="L59" s="28" t="n"/>
      <c r="M59" s="47" t="n"/>
      <c r="N59" s="47" t="n"/>
      <c r="O59" s="27">
        <f>IF(B59="","",IFERROR(IF(OR(J59="Closed",J59="Canceled"),MAX(0,K59-B59),MAX(0,TODAY()-B59)),0))</f>
        <v/>
      </c>
      <c r="P59" s="27">
        <f>IF(B59="","",IFERROR(IF(F59="Critical",'Dashboard'!$K$9,IF(F59="High",'Dashboard'!$K$10,IF(F59="Medium",'Dashboard'!$K$11,IF(F59="Low",'Dashboard'!$K$12,"")))),""))</f>
        <v/>
      </c>
      <c r="Q59" s="27">
        <f>IF(B59="","",IFERROR(IF(J59="Canceled","Canceled",IF(J59="Closed","Closed",IF(O59&gt;P59,"Overdue","On Track"))),"Check Data"))</f>
        <v/>
      </c>
      <c r="R59" s="28" t="n"/>
      <c r="S59" s="28" t="n"/>
    </row>
    <row r="60">
      <c r="A60" s="28" t="n"/>
      <c r="B60" s="46" t="n"/>
      <c r="C60" s="28" t="n"/>
      <c r="D60" s="28" t="n"/>
      <c r="E60" s="28" t="n"/>
      <c r="F60" s="28" t="n"/>
      <c r="G60" s="28" t="n"/>
      <c r="H60" s="28" t="n"/>
      <c r="I60" s="46" t="n"/>
      <c r="J60" s="28" t="n"/>
      <c r="K60" s="46" t="n"/>
      <c r="L60" s="28" t="n"/>
      <c r="M60" s="47" t="n"/>
      <c r="N60" s="47" t="n"/>
      <c r="O60" s="27">
        <f>IF(B60="","",IFERROR(IF(OR(J60="Closed",J60="Canceled"),MAX(0,K60-B60),MAX(0,TODAY()-B60)),0))</f>
        <v/>
      </c>
      <c r="P60" s="27">
        <f>IF(B60="","",IFERROR(IF(F60="Critical",'Dashboard'!$K$9,IF(F60="High",'Dashboard'!$K$10,IF(F60="Medium",'Dashboard'!$K$11,IF(F60="Low",'Dashboard'!$K$12,"")))),""))</f>
        <v/>
      </c>
      <c r="Q60" s="27">
        <f>IF(B60="","",IFERROR(IF(J60="Canceled","Canceled",IF(J60="Closed","Closed",IF(O60&gt;P60,"Overdue","On Track"))),"Check Data"))</f>
        <v/>
      </c>
      <c r="R60" s="28" t="n"/>
      <c r="S60" s="28" t="n"/>
    </row>
    <row r="61">
      <c r="A61" s="28" t="n"/>
      <c r="B61" s="46" t="n"/>
      <c r="C61" s="28" t="n"/>
      <c r="D61" s="28" t="n"/>
      <c r="E61" s="28" t="n"/>
      <c r="F61" s="28" t="n"/>
      <c r="G61" s="28" t="n"/>
      <c r="H61" s="28" t="n"/>
      <c r="I61" s="46" t="n"/>
      <c r="J61" s="28" t="n"/>
      <c r="K61" s="46" t="n"/>
      <c r="L61" s="28" t="n"/>
      <c r="M61" s="47" t="n"/>
      <c r="N61" s="47" t="n"/>
      <c r="O61" s="27">
        <f>IF(B61="","",IFERROR(IF(OR(J61="Closed",J61="Canceled"),MAX(0,K61-B61),MAX(0,TODAY()-B61)),0))</f>
        <v/>
      </c>
      <c r="P61" s="27">
        <f>IF(B61="","",IFERROR(IF(F61="Critical",'Dashboard'!$K$9,IF(F61="High",'Dashboard'!$K$10,IF(F61="Medium",'Dashboard'!$K$11,IF(F61="Low",'Dashboard'!$K$12,"")))),""))</f>
        <v/>
      </c>
      <c r="Q61" s="27">
        <f>IF(B61="","",IFERROR(IF(J61="Canceled","Canceled",IF(J61="Closed","Closed",IF(O61&gt;P61,"Overdue","On Track"))),"Check Data"))</f>
        <v/>
      </c>
      <c r="R61" s="28" t="n"/>
      <c r="S61" s="28" t="n"/>
    </row>
    <row r="62">
      <c r="A62" s="28" t="n"/>
      <c r="B62" s="46" t="n"/>
      <c r="C62" s="28" t="n"/>
      <c r="D62" s="28" t="n"/>
      <c r="E62" s="28" t="n"/>
      <c r="F62" s="28" t="n"/>
      <c r="G62" s="28" t="n"/>
      <c r="H62" s="28" t="n"/>
      <c r="I62" s="46" t="n"/>
      <c r="J62" s="28" t="n"/>
      <c r="K62" s="46" t="n"/>
      <c r="L62" s="28" t="n"/>
      <c r="M62" s="47" t="n"/>
      <c r="N62" s="47" t="n"/>
      <c r="O62" s="27">
        <f>IF(B62="","",IFERROR(IF(OR(J62="Closed",J62="Canceled"),MAX(0,K62-B62),MAX(0,TODAY()-B62)),0))</f>
        <v/>
      </c>
      <c r="P62" s="27">
        <f>IF(B62="","",IFERROR(IF(F62="Critical",'Dashboard'!$K$9,IF(F62="High",'Dashboard'!$K$10,IF(F62="Medium",'Dashboard'!$K$11,IF(F62="Low",'Dashboard'!$K$12,"")))),""))</f>
        <v/>
      </c>
      <c r="Q62" s="27">
        <f>IF(B62="","",IFERROR(IF(J62="Canceled","Canceled",IF(J62="Closed","Closed",IF(O62&gt;P62,"Overdue","On Track"))),"Check Data"))</f>
        <v/>
      </c>
      <c r="R62" s="28" t="n"/>
      <c r="S62" s="28" t="n"/>
    </row>
    <row r="63">
      <c r="A63" s="28" t="n"/>
      <c r="B63" s="46" t="n"/>
      <c r="C63" s="28" t="n"/>
      <c r="D63" s="28" t="n"/>
      <c r="E63" s="28" t="n"/>
      <c r="F63" s="28" t="n"/>
      <c r="G63" s="28" t="n"/>
      <c r="H63" s="28" t="n"/>
      <c r="I63" s="46" t="n"/>
      <c r="J63" s="28" t="n"/>
      <c r="K63" s="46" t="n"/>
      <c r="L63" s="28" t="n"/>
      <c r="M63" s="47" t="n"/>
      <c r="N63" s="47" t="n"/>
      <c r="O63" s="27">
        <f>IF(B63="","",IFERROR(IF(OR(J63="Closed",J63="Canceled"),MAX(0,K63-B63),MAX(0,TODAY()-B63)),0))</f>
        <v/>
      </c>
      <c r="P63" s="27">
        <f>IF(B63="","",IFERROR(IF(F63="Critical",'Dashboard'!$K$9,IF(F63="High",'Dashboard'!$K$10,IF(F63="Medium",'Dashboard'!$K$11,IF(F63="Low",'Dashboard'!$K$12,"")))),""))</f>
        <v/>
      </c>
      <c r="Q63" s="27">
        <f>IF(B63="","",IFERROR(IF(J63="Canceled","Canceled",IF(J63="Closed","Closed",IF(O63&gt;P63,"Overdue","On Track"))),"Check Data"))</f>
        <v/>
      </c>
      <c r="R63" s="28" t="n"/>
      <c r="S63" s="28" t="n"/>
    </row>
    <row r="64">
      <c r="A64" s="28" t="n"/>
      <c r="B64" s="46" t="n"/>
      <c r="C64" s="28" t="n"/>
      <c r="D64" s="28" t="n"/>
      <c r="E64" s="28" t="n"/>
      <c r="F64" s="28" t="n"/>
      <c r="G64" s="28" t="n"/>
      <c r="H64" s="28" t="n"/>
      <c r="I64" s="46" t="n"/>
      <c r="J64" s="28" t="n"/>
      <c r="K64" s="46" t="n"/>
      <c r="L64" s="28" t="n"/>
      <c r="M64" s="47" t="n"/>
      <c r="N64" s="47" t="n"/>
      <c r="O64" s="27">
        <f>IF(B64="","",IFERROR(IF(OR(J64="Closed",J64="Canceled"),MAX(0,K64-B64),MAX(0,TODAY()-B64)),0))</f>
        <v/>
      </c>
      <c r="P64" s="27">
        <f>IF(B64="","",IFERROR(IF(F64="Critical",'Dashboard'!$K$9,IF(F64="High",'Dashboard'!$K$10,IF(F64="Medium",'Dashboard'!$K$11,IF(F64="Low",'Dashboard'!$K$12,"")))),""))</f>
        <v/>
      </c>
      <c r="Q64" s="27">
        <f>IF(B64="","",IFERROR(IF(J64="Canceled","Canceled",IF(J64="Closed","Closed",IF(O64&gt;P64,"Overdue","On Track"))),"Check Data"))</f>
        <v/>
      </c>
      <c r="R64" s="28" t="n"/>
      <c r="S64" s="28" t="n"/>
    </row>
    <row r="65">
      <c r="A65" s="28" t="n"/>
      <c r="B65" s="46" t="n"/>
      <c r="C65" s="28" t="n"/>
      <c r="D65" s="28" t="n"/>
      <c r="E65" s="28" t="n"/>
      <c r="F65" s="28" t="n"/>
      <c r="G65" s="28" t="n"/>
      <c r="H65" s="28" t="n"/>
      <c r="I65" s="46" t="n"/>
      <c r="J65" s="28" t="n"/>
      <c r="K65" s="46" t="n"/>
      <c r="L65" s="28" t="n"/>
      <c r="M65" s="47" t="n"/>
      <c r="N65" s="47" t="n"/>
      <c r="O65" s="27">
        <f>IF(B65="","",IFERROR(IF(OR(J65="Closed",J65="Canceled"),MAX(0,K65-B65),MAX(0,TODAY()-B65)),0))</f>
        <v/>
      </c>
      <c r="P65" s="27">
        <f>IF(B65="","",IFERROR(IF(F65="Critical",'Dashboard'!$K$9,IF(F65="High",'Dashboard'!$K$10,IF(F65="Medium",'Dashboard'!$K$11,IF(F65="Low",'Dashboard'!$K$12,"")))),""))</f>
        <v/>
      </c>
      <c r="Q65" s="27">
        <f>IF(B65="","",IFERROR(IF(J65="Canceled","Canceled",IF(J65="Closed","Closed",IF(O65&gt;P65,"Overdue","On Track"))),"Check Data"))</f>
        <v/>
      </c>
      <c r="R65" s="28" t="n"/>
      <c r="S65" s="28" t="n"/>
    </row>
    <row r="66">
      <c r="A66" s="28" t="n"/>
      <c r="B66" s="46" t="n"/>
      <c r="C66" s="28" t="n"/>
      <c r="D66" s="28" t="n"/>
      <c r="E66" s="28" t="n"/>
      <c r="F66" s="28" t="n"/>
      <c r="G66" s="28" t="n"/>
      <c r="H66" s="28" t="n"/>
      <c r="I66" s="46" t="n"/>
      <c r="J66" s="28" t="n"/>
      <c r="K66" s="46" t="n"/>
      <c r="L66" s="28" t="n"/>
      <c r="M66" s="47" t="n"/>
      <c r="N66" s="47" t="n"/>
      <c r="O66" s="27">
        <f>IF(B66="","",IFERROR(IF(OR(J66="Closed",J66="Canceled"),MAX(0,K66-B66),MAX(0,TODAY()-B66)),0))</f>
        <v/>
      </c>
      <c r="P66" s="27">
        <f>IF(B66="","",IFERROR(IF(F66="Critical",'Dashboard'!$K$9,IF(F66="High",'Dashboard'!$K$10,IF(F66="Medium",'Dashboard'!$K$11,IF(F66="Low",'Dashboard'!$K$12,"")))),""))</f>
        <v/>
      </c>
      <c r="Q66" s="27">
        <f>IF(B66="","",IFERROR(IF(J66="Canceled","Canceled",IF(J66="Closed","Closed",IF(O66&gt;P66,"Overdue","On Track"))),"Check Data"))</f>
        <v/>
      </c>
      <c r="R66" s="28" t="n"/>
      <c r="S66" s="28" t="n"/>
    </row>
    <row r="67">
      <c r="A67" s="28" t="n"/>
      <c r="B67" s="46" t="n"/>
      <c r="C67" s="28" t="n"/>
      <c r="D67" s="28" t="n"/>
      <c r="E67" s="28" t="n"/>
      <c r="F67" s="28" t="n"/>
      <c r="G67" s="28" t="n"/>
      <c r="H67" s="28" t="n"/>
      <c r="I67" s="46" t="n"/>
      <c r="J67" s="28" t="n"/>
      <c r="K67" s="46" t="n"/>
      <c r="L67" s="28" t="n"/>
      <c r="M67" s="47" t="n"/>
      <c r="N67" s="47" t="n"/>
      <c r="O67" s="27">
        <f>IF(B67="","",IFERROR(IF(OR(J67="Closed",J67="Canceled"),MAX(0,K67-B67),MAX(0,TODAY()-B67)),0))</f>
        <v/>
      </c>
      <c r="P67" s="27">
        <f>IF(B67="","",IFERROR(IF(F67="Critical",'Dashboard'!$K$9,IF(F67="High",'Dashboard'!$K$10,IF(F67="Medium",'Dashboard'!$K$11,IF(F67="Low",'Dashboard'!$K$12,"")))),""))</f>
        <v/>
      </c>
      <c r="Q67" s="27">
        <f>IF(B67="","",IFERROR(IF(J67="Canceled","Canceled",IF(J67="Closed","Closed",IF(O67&gt;P67,"Overdue","On Track"))),"Check Data"))</f>
        <v/>
      </c>
      <c r="R67" s="28" t="n"/>
      <c r="S67" s="28" t="n"/>
    </row>
    <row r="68">
      <c r="A68" s="28" t="n"/>
      <c r="B68" s="46" t="n"/>
      <c r="C68" s="28" t="n"/>
      <c r="D68" s="28" t="n"/>
      <c r="E68" s="28" t="n"/>
      <c r="F68" s="28" t="n"/>
      <c r="G68" s="28" t="n"/>
      <c r="H68" s="28" t="n"/>
      <c r="I68" s="46" t="n"/>
      <c r="J68" s="28" t="n"/>
      <c r="K68" s="46" t="n"/>
      <c r="L68" s="28" t="n"/>
      <c r="M68" s="47" t="n"/>
      <c r="N68" s="47" t="n"/>
      <c r="O68" s="27">
        <f>IF(B68="","",IFERROR(IF(OR(J68="Closed",J68="Canceled"),MAX(0,K68-B68),MAX(0,TODAY()-B68)),0))</f>
        <v/>
      </c>
      <c r="P68" s="27">
        <f>IF(B68="","",IFERROR(IF(F68="Critical",'Dashboard'!$K$9,IF(F68="High",'Dashboard'!$K$10,IF(F68="Medium",'Dashboard'!$K$11,IF(F68="Low",'Dashboard'!$K$12,"")))),""))</f>
        <v/>
      </c>
      <c r="Q68" s="27">
        <f>IF(B68="","",IFERROR(IF(J68="Canceled","Canceled",IF(J68="Closed","Closed",IF(O68&gt;P68,"Overdue","On Track"))),"Check Data"))</f>
        <v/>
      </c>
      <c r="R68" s="28" t="n"/>
      <c r="S68" s="28" t="n"/>
    </row>
    <row r="69">
      <c r="A69" s="28" t="n"/>
      <c r="B69" s="46" t="n"/>
      <c r="C69" s="28" t="n"/>
      <c r="D69" s="28" t="n"/>
      <c r="E69" s="28" t="n"/>
      <c r="F69" s="28" t="n"/>
      <c r="G69" s="28" t="n"/>
      <c r="H69" s="28" t="n"/>
      <c r="I69" s="46" t="n"/>
      <c r="J69" s="28" t="n"/>
      <c r="K69" s="46" t="n"/>
      <c r="L69" s="28" t="n"/>
      <c r="M69" s="47" t="n"/>
      <c r="N69" s="47" t="n"/>
      <c r="O69" s="27">
        <f>IF(B69="","",IFERROR(IF(OR(J69="Closed",J69="Canceled"),MAX(0,K69-B69),MAX(0,TODAY()-B69)),0))</f>
        <v/>
      </c>
      <c r="P69" s="27">
        <f>IF(B69="","",IFERROR(IF(F69="Critical",'Dashboard'!$K$9,IF(F69="High",'Dashboard'!$K$10,IF(F69="Medium",'Dashboard'!$K$11,IF(F69="Low",'Dashboard'!$K$12,"")))),""))</f>
        <v/>
      </c>
      <c r="Q69" s="27">
        <f>IF(B69="","",IFERROR(IF(J69="Canceled","Canceled",IF(J69="Closed","Closed",IF(O69&gt;P69,"Overdue","On Track"))),"Check Data"))</f>
        <v/>
      </c>
      <c r="R69" s="28" t="n"/>
      <c r="S69" s="28" t="n"/>
    </row>
    <row r="70">
      <c r="A70" s="28" t="n"/>
      <c r="B70" s="46" t="n"/>
      <c r="C70" s="28" t="n"/>
      <c r="D70" s="28" t="n"/>
      <c r="E70" s="28" t="n"/>
      <c r="F70" s="28" t="n"/>
      <c r="G70" s="28" t="n"/>
      <c r="H70" s="28" t="n"/>
      <c r="I70" s="46" t="n"/>
      <c r="J70" s="28" t="n"/>
      <c r="K70" s="46" t="n"/>
      <c r="L70" s="28" t="n"/>
      <c r="M70" s="47" t="n"/>
      <c r="N70" s="47" t="n"/>
      <c r="O70" s="27">
        <f>IF(B70="","",IFERROR(IF(OR(J70="Closed",J70="Canceled"),MAX(0,K70-B70),MAX(0,TODAY()-B70)),0))</f>
        <v/>
      </c>
      <c r="P70" s="27">
        <f>IF(B70="","",IFERROR(IF(F70="Critical",'Dashboard'!$K$9,IF(F70="High",'Dashboard'!$K$10,IF(F70="Medium",'Dashboard'!$K$11,IF(F70="Low",'Dashboard'!$K$12,"")))),""))</f>
        <v/>
      </c>
      <c r="Q70" s="27">
        <f>IF(B70="","",IFERROR(IF(J70="Canceled","Canceled",IF(J70="Closed","Closed",IF(O70&gt;P70,"Overdue","On Track"))),"Check Data"))</f>
        <v/>
      </c>
      <c r="R70" s="28" t="n"/>
      <c r="S70" s="28" t="n"/>
    </row>
    <row r="71">
      <c r="A71" s="28" t="n"/>
      <c r="B71" s="46" t="n"/>
      <c r="C71" s="28" t="n"/>
      <c r="D71" s="28" t="n"/>
      <c r="E71" s="28" t="n"/>
      <c r="F71" s="28" t="n"/>
      <c r="G71" s="28" t="n"/>
      <c r="H71" s="28" t="n"/>
      <c r="I71" s="46" t="n"/>
      <c r="J71" s="28" t="n"/>
      <c r="K71" s="46" t="n"/>
      <c r="L71" s="28" t="n"/>
      <c r="M71" s="47" t="n"/>
      <c r="N71" s="47" t="n"/>
      <c r="O71" s="27">
        <f>IF(B71="","",IFERROR(IF(OR(J71="Closed",J71="Canceled"),MAX(0,K71-B71),MAX(0,TODAY()-B71)),0))</f>
        <v/>
      </c>
      <c r="P71" s="27">
        <f>IF(B71="","",IFERROR(IF(F71="Critical",'Dashboard'!$K$9,IF(F71="High",'Dashboard'!$K$10,IF(F71="Medium",'Dashboard'!$K$11,IF(F71="Low",'Dashboard'!$K$12,"")))),""))</f>
        <v/>
      </c>
      <c r="Q71" s="27">
        <f>IF(B71="","",IFERROR(IF(J71="Canceled","Canceled",IF(J71="Closed","Closed",IF(O71&gt;P71,"Overdue","On Track"))),"Check Data"))</f>
        <v/>
      </c>
      <c r="R71" s="28" t="n"/>
      <c r="S71" s="28" t="n"/>
    </row>
    <row r="72">
      <c r="A72" s="28" t="n"/>
      <c r="B72" s="46" t="n"/>
      <c r="C72" s="28" t="n"/>
      <c r="D72" s="28" t="n"/>
      <c r="E72" s="28" t="n"/>
      <c r="F72" s="28" t="n"/>
      <c r="G72" s="28" t="n"/>
      <c r="H72" s="28" t="n"/>
      <c r="I72" s="46" t="n"/>
      <c r="J72" s="28" t="n"/>
      <c r="K72" s="46" t="n"/>
      <c r="L72" s="28" t="n"/>
      <c r="M72" s="47" t="n"/>
      <c r="N72" s="47" t="n"/>
      <c r="O72" s="27">
        <f>IF(B72="","",IFERROR(IF(OR(J72="Closed",J72="Canceled"),MAX(0,K72-B72),MAX(0,TODAY()-B72)),0))</f>
        <v/>
      </c>
      <c r="P72" s="27">
        <f>IF(B72="","",IFERROR(IF(F72="Critical",'Dashboard'!$K$9,IF(F72="High",'Dashboard'!$K$10,IF(F72="Medium",'Dashboard'!$K$11,IF(F72="Low",'Dashboard'!$K$12,"")))),""))</f>
        <v/>
      </c>
      <c r="Q72" s="27">
        <f>IF(B72="","",IFERROR(IF(J72="Canceled","Canceled",IF(J72="Closed","Closed",IF(O72&gt;P72,"Overdue","On Track"))),"Check Data"))</f>
        <v/>
      </c>
      <c r="R72" s="28" t="n"/>
      <c r="S72" s="28" t="n"/>
    </row>
    <row r="73">
      <c r="A73" s="28" t="n"/>
      <c r="B73" s="46" t="n"/>
      <c r="C73" s="28" t="n"/>
      <c r="D73" s="28" t="n"/>
      <c r="E73" s="28" t="n"/>
      <c r="F73" s="28" t="n"/>
      <c r="G73" s="28" t="n"/>
      <c r="H73" s="28" t="n"/>
      <c r="I73" s="46" t="n"/>
      <c r="J73" s="28" t="n"/>
      <c r="K73" s="46" t="n"/>
      <c r="L73" s="28" t="n"/>
      <c r="M73" s="47" t="n"/>
      <c r="N73" s="47" t="n"/>
      <c r="O73" s="27">
        <f>IF(B73="","",IFERROR(IF(OR(J73="Closed",J73="Canceled"),MAX(0,K73-B73),MAX(0,TODAY()-B73)),0))</f>
        <v/>
      </c>
      <c r="P73" s="27">
        <f>IF(B73="","",IFERROR(IF(F73="Critical",'Dashboard'!$K$9,IF(F73="High",'Dashboard'!$K$10,IF(F73="Medium",'Dashboard'!$K$11,IF(F73="Low",'Dashboard'!$K$12,"")))),""))</f>
        <v/>
      </c>
      <c r="Q73" s="27">
        <f>IF(B73="","",IFERROR(IF(J73="Canceled","Canceled",IF(J73="Closed","Closed",IF(O73&gt;P73,"Overdue","On Track"))),"Check Data"))</f>
        <v/>
      </c>
      <c r="R73" s="28" t="n"/>
      <c r="S73" s="28" t="n"/>
    </row>
    <row r="74">
      <c r="A74" s="28" t="n"/>
      <c r="B74" s="46" t="n"/>
      <c r="C74" s="28" t="n"/>
      <c r="D74" s="28" t="n"/>
      <c r="E74" s="28" t="n"/>
      <c r="F74" s="28" t="n"/>
      <c r="G74" s="28" t="n"/>
      <c r="H74" s="28" t="n"/>
      <c r="I74" s="46" t="n"/>
      <c r="J74" s="28" t="n"/>
      <c r="K74" s="46" t="n"/>
      <c r="L74" s="28" t="n"/>
      <c r="M74" s="47" t="n"/>
      <c r="N74" s="47" t="n"/>
      <c r="O74" s="27">
        <f>IF(B74="","",IFERROR(IF(OR(J74="Closed",J74="Canceled"),MAX(0,K74-B74),MAX(0,TODAY()-B74)),0))</f>
        <v/>
      </c>
      <c r="P74" s="27">
        <f>IF(B74="","",IFERROR(IF(F74="Critical",'Dashboard'!$K$9,IF(F74="High",'Dashboard'!$K$10,IF(F74="Medium",'Dashboard'!$K$11,IF(F74="Low",'Dashboard'!$K$12,"")))),""))</f>
        <v/>
      </c>
      <c r="Q74" s="27">
        <f>IF(B74="","",IFERROR(IF(J74="Canceled","Canceled",IF(J74="Closed","Closed",IF(O74&gt;P74,"Overdue","On Track"))),"Check Data"))</f>
        <v/>
      </c>
      <c r="R74" s="28" t="n"/>
      <c r="S74" s="28" t="n"/>
    </row>
    <row r="75">
      <c r="A75" s="28" t="n"/>
      <c r="B75" s="46" t="n"/>
      <c r="C75" s="28" t="n"/>
      <c r="D75" s="28" t="n"/>
      <c r="E75" s="28" t="n"/>
      <c r="F75" s="28" t="n"/>
      <c r="G75" s="28" t="n"/>
      <c r="H75" s="28" t="n"/>
      <c r="I75" s="46" t="n"/>
      <c r="J75" s="28" t="n"/>
      <c r="K75" s="46" t="n"/>
      <c r="L75" s="28" t="n"/>
      <c r="M75" s="47" t="n"/>
      <c r="N75" s="47" t="n"/>
      <c r="O75" s="27">
        <f>IF(B75="","",IFERROR(IF(OR(J75="Closed",J75="Canceled"),MAX(0,K75-B75),MAX(0,TODAY()-B75)),0))</f>
        <v/>
      </c>
      <c r="P75" s="27">
        <f>IF(B75="","",IFERROR(IF(F75="Critical",'Dashboard'!$K$9,IF(F75="High",'Dashboard'!$K$10,IF(F75="Medium",'Dashboard'!$K$11,IF(F75="Low",'Dashboard'!$K$12,"")))),""))</f>
        <v/>
      </c>
      <c r="Q75" s="27">
        <f>IF(B75="","",IFERROR(IF(J75="Canceled","Canceled",IF(J75="Closed","Closed",IF(O75&gt;P75,"Overdue","On Track"))),"Check Data"))</f>
        <v/>
      </c>
      <c r="R75" s="28" t="n"/>
      <c r="S75" s="28" t="n"/>
    </row>
    <row r="76">
      <c r="A76" s="28" t="n"/>
      <c r="B76" s="46" t="n"/>
      <c r="C76" s="28" t="n"/>
      <c r="D76" s="28" t="n"/>
      <c r="E76" s="28" t="n"/>
      <c r="F76" s="28" t="n"/>
      <c r="G76" s="28" t="n"/>
      <c r="H76" s="28" t="n"/>
      <c r="I76" s="46" t="n"/>
      <c r="J76" s="28" t="n"/>
      <c r="K76" s="46" t="n"/>
      <c r="L76" s="28" t="n"/>
      <c r="M76" s="47" t="n"/>
      <c r="N76" s="47" t="n"/>
      <c r="O76" s="27">
        <f>IF(B76="","",IFERROR(IF(OR(J76="Closed",J76="Canceled"),MAX(0,K76-B76),MAX(0,TODAY()-B76)),0))</f>
        <v/>
      </c>
      <c r="P76" s="27">
        <f>IF(B76="","",IFERROR(IF(F76="Critical",'Dashboard'!$K$9,IF(F76="High",'Dashboard'!$K$10,IF(F76="Medium",'Dashboard'!$K$11,IF(F76="Low",'Dashboard'!$K$12,"")))),""))</f>
        <v/>
      </c>
      <c r="Q76" s="27">
        <f>IF(B76="","",IFERROR(IF(J76="Canceled","Canceled",IF(J76="Closed","Closed",IF(O76&gt;P76,"Overdue","On Track"))),"Check Data"))</f>
        <v/>
      </c>
      <c r="R76" s="28" t="n"/>
      <c r="S76" s="28" t="n"/>
    </row>
    <row r="77">
      <c r="A77" s="28" t="n"/>
      <c r="B77" s="46" t="n"/>
      <c r="C77" s="28" t="n"/>
      <c r="D77" s="28" t="n"/>
      <c r="E77" s="28" t="n"/>
      <c r="F77" s="28" t="n"/>
      <c r="G77" s="28" t="n"/>
      <c r="H77" s="28" t="n"/>
      <c r="I77" s="46" t="n"/>
      <c r="J77" s="28" t="n"/>
      <c r="K77" s="46" t="n"/>
      <c r="L77" s="28" t="n"/>
      <c r="M77" s="47" t="n"/>
      <c r="N77" s="47" t="n"/>
      <c r="O77" s="27">
        <f>IF(B77="","",IFERROR(IF(OR(J77="Closed",J77="Canceled"),MAX(0,K77-B77),MAX(0,TODAY()-B77)),0))</f>
        <v/>
      </c>
      <c r="P77" s="27">
        <f>IF(B77="","",IFERROR(IF(F77="Critical",'Dashboard'!$K$9,IF(F77="High",'Dashboard'!$K$10,IF(F77="Medium",'Dashboard'!$K$11,IF(F77="Low",'Dashboard'!$K$12,"")))),""))</f>
        <v/>
      </c>
      <c r="Q77" s="27">
        <f>IF(B77="","",IFERROR(IF(J77="Canceled","Canceled",IF(J77="Closed","Closed",IF(O77&gt;P77,"Overdue","On Track"))),"Check Data"))</f>
        <v/>
      </c>
      <c r="R77" s="28" t="n"/>
      <c r="S77" s="28" t="n"/>
    </row>
    <row r="78">
      <c r="A78" s="28" t="n"/>
      <c r="B78" s="46" t="n"/>
      <c r="C78" s="28" t="n"/>
      <c r="D78" s="28" t="n"/>
      <c r="E78" s="28" t="n"/>
      <c r="F78" s="28" t="n"/>
      <c r="G78" s="28" t="n"/>
      <c r="H78" s="28" t="n"/>
      <c r="I78" s="46" t="n"/>
      <c r="J78" s="28" t="n"/>
      <c r="K78" s="46" t="n"/>
      <c r="L78" s="28" t="n"/>
      <c r="M78" s="47" t="n"/>
      <c r="N78" s="47" t="n"/>
      <c r="O78" s="27">
        <f>IF(B78="","",IFERROR(IF(OR(J78="Closed",J78="Canceled"),MAX(0,K78-B78),MAX(0,TODAY()-B78)),0))</f>
        <v/>
      </c>
      <c r="P78" s="27">
        <f>IF(B78="","",IFERROR(IF(F78="Critical",'Dashboard'!$K$9,IF(F78="High",'Dashboard'!$K$10,IF(F78="Medium",'Dashboard'!$K$11,IF(F78="Low",'Dashboard'!$K$12,"")))),""))</f>
        <v/>
      </c>
      <c r="Q78" s="27">
        <f>IF(B78="","",IFERROR(IF(J78="Canceled","Canceled",IF(J78="Closed","Closed",IF(O78&gt;P78,"Overdue","On Track"))),"Check Data"))</f>
        <v/>
      </c>
      <c r="R78" s="28" t="n"/>
      <c r="S78" s="28" t="n"/>
    </row>
    <row r="79">
      <c r="A79" s="28" t="n"/>
      <c r="B79" s="46" t="n"/>
      <c r="C79" s="28" t="n"/>
      <c r="D79" s="28" t="n"/>
      <c r="E79" s="28" t="n"/>
      <c r="F79" s="28" t="n"/>
      <c r="G79" s="28" t="n"/>
      <c r="H79" s="28" t="n"/>
      <c r="I79" s="46" t="n"/>
      <c r="J79" s="28" t="n"/>
      <c r="K79" s="46" t="n"/>
      <c r="L79" s="28" t="n"/>
      <c r="M79" s="47" t="n"/>
      <c r="N79" s="47" t="n"/>
      <c r="O79" s="27">
        <f>IF(B79="","",IFERROR(IF(OR(J79="Closed",J79="Canceled"),MAX(0,K79-B79),MAX(0,TODAY()-B79)),0))</f>
        <v/>
      </c>
      <c r="P79" s="27">
        <f>IF(B79="","",IFERROR(IF(F79="Critical",'Dashboard'!$K$9,IF(F79="High",'Dashboard'!$K$10,IF(F79="Medium",'Dashboard'!$K$11,IF(F79="Low",'Dashboard'!$K$12,"")))),""))</f>
        <v/>
      </c>
      <c r="Q79" s="27">
        <f>IF(B79="","",IFERROR(IF(J79="Canceled","Canceled",IF(J79="Closed","Closed",IF(O79&gt;P79,"Overdue","On Track"))),"Check Data"))</f>
        <v/>
      </c>
      <c r="R79" s="28" t="n"/>
      <c r="S79" s="28" t="n"/>
    </row>
    <row r="80">
      <c r="A80" s="28" t="n"/>
      <c r="B80" s="46" t="n"/>
      <c r="C80" s="28" t="n"/>
      <c r="D80" s="28" t="n"/>
      <c r="E80" s="28" t="n"/>
      <c r="F80" s="28" t="n"/>
      <c r="G80" s="28" t="n"/>
      <c r="H80" s="28" t="n"/>
      <c r="I80" s="46" t="n"/>
      <c r="J80" s="28" t="n"/>
      <c r="K80" s="46" t="n"/>
      <c r="L80" s="28" t="n"/>
      <c r="M80" s="47" t="n"/>
      <c r="N80" s="47" t="n"/>
      <c r="O80" s="27">
        <f>IF(B80="","",IFERROR(IF(OR(J80="Closed",J80="Canceled"),MAX(0,K80-B80),MAX(0,TODAY()-B80)),0))</f>
        <v/>
      </c>
      <c r="P80" s="27">
        <f>IF(B80="","",IFERROR(IF(F80="Critical",'Dashboard'!$K$9,IF(F80="High",'Dashboard'!$K$10,IF(F80="Medium",'Dashboard'!$K$11,IF(F80="Low",'Dashboard'!$K$12,"")))),""))</f>
        <v/>
      </c>
      <c r="Q80" s="27">
        <f>IF(B80="","",IFERROR(IF(J80="Canceled","Canceled",IF(J80="Closed","Closed",IF(O80&gt;P80,"Overdue","On Track"))),"Check Data"))</f>
        <v/>
      </c>
      <c r="R80" s="28" t="n"/>
      <c r="S80" s="28" t="n"/>
    </row>
    <row r="81">
      <c r="A81" s="28" t="n"/>
      <c r="B81" s="46" t="n"/>
      <c r="C81" s="28" t="n"/>
      <c r="D81" s="28" t="n"/>
      <c r="E81" s="28" t="n"/>
      <c r="F81" s="28" t="n"/>
      <c r="G81" s="28" t="n"/>
      <c r="H81" s="28" t="n"/>
      <c r="I81" s="46" t="n"/>
      <c r="J81" s="28" t="n"/>
      <c r="K81" s="46" t="n"/>
      <c r="L81" s="28" t="n"/>
      <c r="M81" s="47" t="n"/>
      <c r="N81" s="47" t="n"/>
      <c r="O81" s="27">
        <f>IF(B81="","",IFERROR(IF(OR(J81="Closed",J81="Canceled"),MAX(0,K81-B81),MAX(0,TODAY()-B81)),0))</f>
        <v/>
      </c>
      <c r="P81" s="27">
        <f>IF(B81="","",IFERROR(IF(F81="Critical",'Dashboard'!$K$9,IF(F81="High",'Dashboard'!$K$10,IF(F81="Medium",'Dashboard'!$K$11,IF(F81="Low",'Dashboard'!$K$12,"")))),""))</f>
        <v/>
      </c>
      <c r="Q81" s="27">
        <f>IF(B81="","",IFERROR(IF(J81="Canceled","Canceled",IF(J81="Closed","Closed",IF(O81&gt;P81,"Overdue","On Track"))),"Check Data"))</f>
        <v/>
      </c>
      <c r="R81" s="28" t="n"/>
      <c r="S81" s="28" t="n"/>
    </row>
    <row r="82">
      <c r="A82" s="28" t="n"/>
      <c r="B82" s="46" t="n"/>
      <c r="C82" s="28" t="n"/>
      <c r="D82" s="28" t="n"/>
      <c r="E82" s="28" t="n"/>
      <c r="F82" s="28" t="n"/>
      <c r="G82" s="28" t="n"/>
      <c r="H82" s="28" t="n"/>
      <c r="I82" s="46" t="n"/>
      <c r="J82" s="28" t="n"/>
      <c r="K82" s="46" t="n"/>
      <c r="L82" s="28" t="n"/>
      <c r="M82" s="47" t="n"/>
      <c r="N82" s="47" t="n"/>
      <c r="O82" s="27">
        <f>IF(B82="","",IFERROR(IF(OR(J82="Closed",J82="Canceled"),MAX(0,K82-B82),MAX(0,TODAY()-B82)),0))</f>
        <v/>
      </c>
      <c r="P82" s="27">
        <f>IF(B82="","",IFERROR(IF(F82="Critical",'Dashboard'!$K$9,IF(F82="High",'Dashboard'!$K$10,IF(F82="Medium",'Dashboard'!$K$11,IF(F82="Low",'Dashboard'!$K$12,"")))),""))</f>
        <v/>
      </c>
      <c r="Q82" s="27">
        <f>IF(B82="","",IFERROR(IF(J82="Canceled","Canceled",IF(J82="Closed","Closed",IF(O82&gt;P82,"Overdue","On Track"))),"Check Data"))</f>
        <v/>
      </c>
      <c r="R82" s="28" t="n"/>
      <c r="S82" s="28" t="n"/>
    </row>
    <row r="83">
      <c r="A83" s="28" t="n"/>
      <c r="B83" s="46" t="n"/>
      <c r="C83" s="28" t="n"/>
      <c r="D83" s="28" t="n"/>
      <c r="E83" s="28" t="n"/>
      <c r="F83" s="28" t="n"/>
      <c r="G83" s="28" t="n"/>
      <c r="H83" s="28" t="n"/>
      <c r="I83" s="46" t="n"/>
      <c r="J83" s="28" t="n"/>
      <c r="K83" s="46" t="n"/>
      <c r="L83" s="28" t="n"/>
      <c r="M83" s="47" t="n"/>
      <c r="N83" s="47" t="n"/>
      <c r="O83" s="27">
        <f>IF(B83="","",IFERROR(IF(OR(J83="Closed",J83="Canceled"),MAX(0,K83-B83),MAX(0,TODAY()-B83)),0))</f>
        <v/>
      </c>
      <c r="P83" s="27">
        <f>IF(B83="","",IFERROR(IF(F83="Critical",'Dashboard'!$K$9,IF(F83="High",'Dashboard'!$K$10,IF(F83="Medium",'Dashboard'!$K$11,IF(F83="Low",'Dashboard'!$K$12,"")))),""))</f>
        <v/>
      </c>
      <c r="Q83" s="27">
        <f>IF(B83="","",IFERROR(IF(J83="Canceled","Canceled",IF(J83="Closed","Closed",IF(O83&gt;P83,"Overdue","On Track"))),"Check Data"))</f>
        <v/>
      </c>
      <c r="R83" s="28" t="n"/>
      <c r="S83" s="28" t="n"/>
    </row>
    <row r="84">
      <c r="A84" s="28" t="n"/>
      <c r="B84" s="46" t="n"/>
      <c r="C84" s="28" t="n"/>
      <c r="D84" s="28" t="n"/>
      <c r="E84" s="28" t="n"/>
      <c r="F84" s="28" t="n"/>
      <c r="G84" s="28" t="n"/>
      <c r="H84" s="28" t="n"/>
      <c r="I84" s="46" t="n"/>
      <c r="J84" s="28" t="n"/>
      <c r="K84" s="46" t="n"/>
      <c r="L84" s="28" t="n"/>
      <c r="M84" s="47" t="n"/>
      <c r="N84" s="47" t="n"/>
      <c r="O84" s="27">
        <f>IF(B84="","",IFERROR(IF(OR(J84="Closed",J84="Canceled"),MAX(0,K84-B84),MAX(0,TODAY()-B84)),0))</f>
        <v/>
      </c>
      <c r="P84" s="27">
        <f>IF(B84="","",IFERROR(IF(F84="Critical",'Dashboard'!$K$9,IF(F84="High",'Dashboard'!$K$10,IF(F84="Medium",'Dashboard'!$K$11,IF(F84="Low",'Dashboard'!$K$12,"")))),""))</f>
        <v/>
      </c>
      <c r="Q84" s="27">
        <f>IF(B84="","",IFERROR(IF(J84="Canceled","Canceled",IF(J84="Closed","Closed",IF(O84&gt;P84,"Overdue","On Track"))),"Check Data"))</f>
        <v/>
      </c>
      <c r="R84" s="28" t="n"/>
      <c r="S84" s="28" t="n"/>
    </row>
    <row r="85">
      <c r="A85" s="28" t="n"/>
      <c r="B85" s="46" t="n"/>
      <c r="C85" s="28" t="n"/>
      <c r="D85" s="28" t="n"/>
      <c r="E85" s="28" t="n"/>
      <c r="F85" s="28" t="n"/>
      <c r="G85" s="28" t="n"/>
      <c r="H85" s="28" t="n"/>
      <c r="I85" s="46" t="n"/>
      <c r="J85" s="28" t="n"/>
      <c r="K85" s="46" t="n"/>
      <c r="L85" s="28" t="n"/>
      <c r="M85" s="47" t="n"/>
      <c r="N85" s="47" t="n"/>
      <c r="O85" s="27">
        <f>IF(B85="","",IFERROR(IF(OR(J85="Closed",J85="Canceled"),MAX(0,K85-B85),MAX(0,TODAY()-B85)),0))</f>
        <v/>
      </c>
      <c r="P85" s="27">
        <f>IF(B85="","",IFERROR(IF(F85="Critical",'Dashboard'!$K$9,IF(F85="High",'Dashboard'!$K$10,IF(F85="Medium",'Dashboard'!$K$11,IF(F85="Low",'Dashboard'!$K$12,"")))),""))</f>
        <v/>
      </c>
      <c r="Q85" s="27">
        <f>IF(B85="","",IFERROR(IF(J85="Canceled","Canceled",IF(J85="Closed","Closed",IF(O85&gt;P85,"Overdue","On Track"))),"Check Data"))</f>
        <v/>
      </c>
      <c r="R85" s="28" t="n"/>
      <c r="S85" s="28" t="n"/>
    </row>
    <row r="86">
      <c r="A86" s="28" t="n"/>
      <c r="B86" s="46" t="n"/>
      <c r="C86" s="28" t="n"/>
      <c r="D86" s="28" t="n"/>
      <c r="E86" s="28" t="n"/>
      <c r="F86" s="28" t="n"/>
      <c r="G86" s="28" t="n"/>
      <c r="H86" s="28" t="n"/>
      <c r="I86" s="46" t="n"/>
      <c r="J86" s="28" t="n"/>
      <c r="K86" s="46" t="n"/>
      <c r="L86" s="28" t="n"/>
      <c r="M86" s="47" t="n"/>
      <c r="N86" s="47" t="n"/>
      <c r="O86" s="27">
        <f>IF(B86="","",IFERROR(IF(OR(J86="Closed",J86="Canceled"),MAX(0,K86-B86),MAX(0,TODAY()-B86)),0))</f>
        <v/>
      </c>
      <c r="P86" s="27">
        <f>IF(B86="","",IFERROR(IF(F86="Critical",'Dashboard'!$K$9,IF(F86="High",'Dashboard'!$K$10,IF(F86="Medium",'Dashboard'!$K$11,IF(F86="Low",'Dashboard'!$K$12,"")))),""))</f>
        <v/>
      </c>
      <c r="Q86" s="27">
        <f>IF(B86="","",IFERROR(IF(J86="Canceled","Canceled",IF(J86="Closed","Closed",IF(O86&gt;P86,"Overdue","On Track"))),"Check Data"))</f>
        <v/>
      </c>
      <c r="R86" s="28" t="n"/>
      <c r="S86" s="28" t="n"/>
    </row>
    <row r="87">
      <c r="A87" s="28" t="n"/>
      <c r="B87" s="46" t="n"/>
      <c r="C87" s="28" t="n"/>
      <c r="D87" s="28" t="n"/>
      <c r="E87" s="28" t="n"/>
      <c r="F87" s="28" t="n"/>
      <c r="G87" s="28" t="n"/>
      <c r="H87" s="28" t="n"/>
      <c r="I87" s="46" t="n"/>
      <c r="J87" s="28" t="n"/>
      <c r="K87" s="46" t="n"/>
      <c r="L87" s="28" t="n"/>
      <c r="M87" s="47" t="n"/>
      <c r="N87" s="47" t="n"/>
      <c r="O87" s="27">
        <f>IF(B87="","",IFERROR(IF(OR(J87="Closed",J87="Canceled"),MAX(0,K87-B87),MAX(0,TODAY()-B87)),0))</f>
        <v/>
      </c>
      <c r="P87" s="27">
        <f>IF(B87="","",IFERROR(IF(F87="Critical",'Dashboard'!$K$9,IF(F87="High",'Dashboard'!$K$10,IF(F87="Medium",'Dashboard'!$K$11,IF(F87="Low",'Dashboard'!$K$12,"")))),""))</f>
        <v/>
      </c>
      <c r="Q87" s="27">
        <f>IF(B87="","",IFERROR(IF(J87="Canceled","Canceled",IF(J87="Closed","Closed",IF(O87&gt;P87,"Overdue","On Track"))),"Check Data"))</f>
        <v/>
      </c>
      <c r="R87" s="28" t="n"/>
      <c r="S87" s="28" t="n"/>
    </row>
    <row r="88">
      <c r="A88" s="28" t="n"/>
      <c r="B88" s="46" t="n"/>
      <c r="C88" s="28" t="n"/>
      <c r="D88" s="28" t="n"/>
      <c r="E88" s="28" t="n"/>
      <c r="F88" s="28" t="n"/>
      <c r="G88" s="28" t="n"/>
      <c r="H88" s="28" t="n"/>
      <c r="I88" s="46" t="n"/>
      <c r="J88" s="28" t="n"/>
      <c r="K88" s="46" t="n"/>
      <c r="L88" s="28" t="n"/>
      <c r="M88" s="47" t="n"/>
      <c r="N88" s="47" t="n"/>
      <c r="O88" s="27">
        <f>IF(B88="","",IFERROR(IF(OR(J88="Closed",J88="Canceled"),MAX(0,K88-B88),MAX(0,TODAY()-B88)),0))</f>
        <v/>
      </c>
      <c r="P88" s="27">
        <f>IF(B88="","",IFERROR(IF(F88="Critical",'Dashboard'!$K$9,IF(F88="High",'Dashboard'!$K$10,IF(F88="Medium",'Dashboard'!$K$11,IF(F88="Low",'Dashboard'!$K$12,"")))),""))</f>
        <v/>
      </c>
      <c r="Q88" s="27">
        <f>IF(B88="","",IFERROR(IF(J88="Canceled","Canceled",IF(J88="Closed","Closed",IF(O88&gt;P88,"Overdue","On Track"))),"Check Data"))</f>
        <v/>
      </c>
      <c r="R88" s="28" t="n"/>
      <c r="S88" s="28" t="n"/>
    </row>
    <row r="89">
      <c r="A89" s="28" t="n"/>
      <c r="B89" s="46" t="n"/>
      <c r="C89" s="28" t="n"/>
      <c r="D89" s="28" t="n"/>
      <c r="E89" s="28" t="n"/>
      <c r="F89" s="28" t="n"/>
      <c r="G89" s="28" t="n"/>
      <c r="H89" s="28" t="n"/>
      <c r="I89" s="46" t="n"/>
      <c r="J89" s="28" t="n"/>
      <c r="K89" s="46" t="n"/>
      <c r="L89" s="28" t="n"/>
      <c r="M89" s="47" t="n"/>
      <c r="N89" s="47" t="n"/>
      <c r="O89" s="27">
        <f>IF(B89="","",IFERROR(IF(OR(J89="Closed",J89="Canceled"),MAX(0,K89-B89),MAX(0,TODAY()-B89)),0))</f>
        <v/>
      </c>
      <c r="P89" s="27">
        <f>IF(B89="","",IFERROR(IF(F89="Critical",'Dashboard'!$K$9,IF(F89="High",'Dashboard'!$K$10,IF(F89="Medium",'Dashboard'!$K$11,IF(F89="Low",'Dashboard'!$K$12,"")))),""))</f>
        <v/>
      </c>
      <c r="Q89" s="27">
        <f>IF(B89="","",IFERROR(IF(J89="Canceled","Canceled",IF(J89="Closed","Closed",IF(O89&gt;P89,"Overdue","On Track"))),"Check Data"))</f>
        <v/>
      </c>
      <c r="R89" s="28" t="n"/>
      <c r="S89" s="28" t="n"/>
    </row>
    <row r="90">
      <c r="A90" s="28" t="n"/>
      <c r="B90" s="46" t="n"/>
      <c r="C90" s="28" t="n"/>
      <c r="D90" s="28" t="n"/>
      <c r="E90" s="28" t="n"/>
      <c r="F90" s="28" t="n"/>
      <c r="G90" s="28" t="n"/>
      <c r="H90" s="28" t="n"/>
      <c r="I90" s="46" t="n"/>
      <c r="J90" s="28" t="n"/>
      <c r="K90" s="46" t="n"/>
      <c r="L90" s="28" t="n"/>
      <c r="M90" s="47" t="n"/>
      <c r="N90" s="47" t="n"/>
      <c r="O90" s="27">
        <f>IF(B90="","",IFERROR(IF(OR(J90="Closed",J90="Canceled"),MAX(0,K90-B90),MAX(0,TODAY()-B90)),0))</f>
        <v/>
      </c>
      <c r="P90" s="27">
        <f>IF(B90="","",IFERROR(IF(F90="Critical",'Dashboard'!$K$9,IF(F90="High",'Dashboard'!$K$10,IF(F90="Medium",'Dashboard'!$K$11,IF(F90="Low",'Dashboard'!$K$12,"")))),""))</f>
        <v/>
      </c>
      <c r="Q90" s="27">
        <f>IF(B90="","",IFERROR(IF(J90="Canceled","Canceled",IF(J90="Closed","Closed",IF(O90&gt;P90,"Overdue","On Track"))),"Check Data"))</f>
        <v/>
      </c>
      <c r="R90" s="28" t="n"/>
      <c r="S90" s="28" t="n"/>
    </row>
    <row r="91">
      <c r="A91" s="28" t="n"/>
      <c r="B91" s="46" t="n"/>
      <c r="C91" s="28" t="n"/>
      <c r="D91" s="28" t="n"/>
      <c r="E91" s="28" t="n"/>
      <c r="F91" s="28" t="n"/>
      <c r="G91" s="28" t="n"/>
      <c r="H91" s="28" t="n"/>
      <c r="I91" s="46" t="n"/>
      <c r="J91" s="28" t="n"/>
      <c r="K91" s="46" t="n"/>
      <c r="L91" s="28" t="n"/>
      <c r="M91" s="47" t="n"/>
      <c r="N91" s="47" t="n"/>
      <c r="O91" s="27">
        <f>IF(B91="","",IFERROR(IF(OR(J91="Closed",J91="Canceled"),MAX(0,K91-B91),MAX(0,TODAY()-B91)),0))</f>
        <v/>
      </c>
      <c r="P91" s="27">
        <f>IF(B91="","",IFERROR(IF(F91="Critical",'Dashboard'!$K$9,IF(F91="High",'Dashboard'!$K$10,IF(F91="Medium",'Dashboard'!$K$11,IF(F91="Low",'Dashboard'!$K$12,"")))),""))</f>
        <v/>
      </c>
      <c r="Q91" s="27">
        <f>IF(B91="","",IFERROR(IF(J91="Canceled","Canceled",IF(J91="Closed","Closed",IF(O91&gt;P91,"Overdue","On Track"))),"Check Data"))</f>
        <v/>
      </c>
      <c r="R91" s="28" t="n"/>
      <c r="S91" s="28" t="n"/>
    </row>
    <row r="92">
      <c r="A92" s="28" t="n"/>
      <c r="B92" s="46" t="n"/>
      <c r="C92" s="28" t="n"/>
      <c r="D92" s="28" t="n"/>
      <c r="E92" s="28" t="n"/>
      <c r="F92" s="28" t="n"/>
      <c r="G92" s="28" t="n"/>
      <c r="H92" s="28" t="n"/>
      <c r="I92" s="46" t="n"/>
      <c r="J92" s="28" t="n"/>
      <c r="K92" s="46" t="n"/>
      <c r="L92" s="28" t="n"/>
      <c r="M92" s="47" t="n"/>
      <c r="N92" s="47" t="n"/>
      <c r="O92" s="27">
        <f>IF(B92="","",IFERROR(IF(OR(J92="Closed",J92="Canceled"),MAX(0,K92-B92),MAX(0,TODAY()-B92)),0))</f>
        <v/>
      </c>
      <c r="P92" s="27">
        <f>IF(B92="","",IFERROR(IF(F92="Critical",'Dashboard'!$K$9,IF(F92="High",'Dashboard'!$K$10,IF(F92="Medium",'Dashboard'!$K$11,IF(F92="Low",'Dashboard'!$K$12,"")))),""))</f>
        <v/>
      </c>
      <c r="Q92" s="27">
        <f>IF(B92="","",IFERROR(IF(J92="Canceled","Canceled",IF(J92="Closed","Closed",IF(O92&gt;P92,"Overdue","On Track"))),"Check Data"))</f>
        <v/>
      </c>
      <c r="R92" s="28" t="n"/>
      <c r="S92" s="28" t="n"/>
    </row>
    <row r="93">
      <c r="A93" s="28" t="n"/>
      <c r="B93" s="46" t="n"/>
      <c r="C93" s="28" t="n"/>
      <c r="D93" s="28" t="n"/>
      <c r="E93" s="28" t="n"/>
      <c r="F93" s="28" t="n"/>
      <c r="G93" s="28" t="n"/>
      <c r="H93" s="28" t="n"/>
      <c r="I93" s="46" t="n"/>
      <c r="J93" s="28" t="n"/>
      <c r="K93" s="46" t="n"/>
      <c r="L93" s="28" t="n"/>
      <c r="M93" s="47" t="n"/>
      <c r="N93" s="47" t="n"/>
      <c r="O93" s="27">
        <f>IF(B93="","",IFERROR(IF(OR(J93="Closed",J93="Canceled"),MAX(0,K93-B93),MAX(0,TODAY()-B93)),0))</f>
        <v/>
      </c>
      <c r="P93" s="27">
        <f>IF(B93="","",IFERROR(IF(F93="Critical",'Dashboard'!$K$9,IF(F93="High",'Dashboard'!$K$10,IF(F93="Medium",'Dashboard'!$K$11,IF(F93="Low",'Dashboard'!$K$12,"")))),""))</f>
        <v/>
      </c>
      <c r="Q93" s="27">
        <f>IF(B93="","",IFERROR(IF(J93="Canceled","Canceled",IF(J93="Closed","Closed",IF(O93&gt;P93,"Overdue","On Track"))),"Check Data"))</f>
        <v/>
      </c>
      <c r="R93" s="28" t="n"/>
      <c r="S93" s="28" t="n"/>
    </row>
    <row r="94">
      <c r="A94" s="28" t="n"/>
      <c r="B94" s="46" t="n"/>
      <c r="C94" s="28" t="n"/>
      <c r="D94" s="28" t="n"/>
      <c r="E94" s="28" t="n"/>
      <c r="F94" s="28" t="n"/>
      <c r="G94" s="28" t="n"/>
      <c r="H94" s="28" t="n"/>
      <c r="I94" s="46" t="n"/>
      <c r="J94" s="28" t="n"/>
      <c r="K94" s="46" t="n"/>
      <c r="L94" s="28" t="n"/>
      <c r="M94" s="47" t="n"/>
      <c r="N94" s="47" t="n"/>
      <c r="O94" s="27">
        <f>IF(B94="","",IFERROR(IF(OR(J94="Closed",J94="Canceled"),MAX(0,K94-B94),MAX(0,TODAY()-B94)),0))</f>
        <v/>
      </c>
      <c r="P94" s="27">
        <f>IF(B94="","",IFERROR(IF(F94="Critical",'Dashboard'!$K$9,IF(F94="High",'Dashboard'!$K$10,IF(F94="Medium",'Dashboard'!$K$11,IF(F94="Low",'Dashboard'!$K$12,"")))),""))</f>
        <v/>
      </c>
      <c r="Q94" s="27">
        <f>IF(B94="","",IFERROR(IF(J94="Canceled","Canceled",IF(J94="Closed","Closed",IF(O94&gt;P94,"Overdue","On Track"))),"Check Data"))</f>
        <v/>
      </c>
      <c r="R94" s="28" t="n"/>
      <c r="S94" s="28" t="n"/>
    </row>
    <row r="95">
      <c r="A95" s="28" t="n"/>
      <c r="B95" s="46" t="n"/>
      <c r="C95" s="28" t="n"/>
      <c r="D95" s="28" t="n"/>
      <c r="E95" s="28" t="n"/>
      <c r="F95" s="28" t="n"/>
      <c r="G95" s="28" t="n"/>
      <c r="H95" s="28" t="n"/>
      <c r="I95" s="46" t="n"/>
      <c r="J95" s="28" t="n"/>
      <c r="K95" s="46" t="n"/>
      <c r="L95" s="28" t="n"/>
      <c r="M95" s="47" t="n"/>
      <c r="N95" s="47" t="n"/>
      <c r="O95" s="27">
        <f>IF(B95="","",IFERROR(IF(OR(J95="Closed",J95="Canceled"),MAX(0,K95-B95),MAX(0,TODAY()-B95)),0))</f>
        <v/>
      </c>
      <c r="P95" s="27">
        <f>IF(B95="","",IFERROR(IF(F95="Critical",'Dashboard'!$K$9,IF(F95="High",'Dashboard'!$K$10,IF(F95="Medium",'Dashboard'!$K$11,IF(F95="Low",'Dashboard'!$K$12,"")))),""))</f>
        <v/>
      </c>
      <c r="Q95" s="27">
        <f>IF(B95="","",IFERROR(IF(J95="Canceled","Canceled",IF(J95="Closed","Closed",IF(O95&gt;P95,"Overdue","On Track"))),"Check Data"))</f>
        <v/>
      </c>
      <c r="R95" s="28" t="n"/>
      <c r="S95" s="28" t="n"/>
    </row>
    <row r="96">
      <c r="A96" s="28" t="n"/>
      <c r="B96" s="46" t="n"/>
      <c r="C96" s="28" t="n"/>
      <c r="D96" s="28" t="n"/>
      <c r="E96" s="28" t="n"/>
      <c r="F96" s="28" t="n"/>
      <c r="G96" s="28" t="n"/>
      <c r="H96" s="28" t="n"/>
      <c r="I96" s="46" t="n"/>
      <c r="J96" s="28" t="n"/>
      <c r="K96" s="46" t="n"/>
      <c r="L96" s="28" t="n"/>
      <c r="M96" s="47" t="n"/>
      <c r="N96" s="47" t="n"/>
      <c r="O96" s="27">
        <f>IF(B96="","",IFERROR(IF(OR(J96="Closed",J96="Canceled"),MAX(0,K96-B96),MAX(0,TODAY()-B96)),0))</f>
        <v/>
      </c>
      <c r="P96" s="27">
        <f>IF(B96="","",IFERROR(IF(F96="Critical",'Dashboard'!$K$9,IF(F96="High",'Dashboard'!$K$10,IF(F96="Medium",'Dashboard'!$K$11,IF(F96="Low",'Dashboard'!$K$12,"")))),""))</f>
        <v/>
      </c>
      <c r="Q96" s="27">
        <f>IF(B96="","",IFERROR(IF(J96="Canceled","Canceled",IF(J96="Closed","Closed",IF(O96&gt;P96,"Overdue","On Track"))),"Check Data"))</f>
        <v/>
      </c>
      <c r="R96" s="28" t="n"/>
      <c r="S96" s="28" t="n"/>
    </row>
    <row r="97">
      <c r="A97" s="28" t="n"/>
      <c r="B97" s="46" t="n"/>
      <c r="C97" s="28" t="n"/>
      <c r="D97" s="28" t="n"/>
      <c r="E97" s="28" t="n"/>
      <c r="F97" s="28" t="n"/>
      <c r="G97" s="28" t="n"/>
      <c r="H97" s="28" t="n"/>
      <c r="I97" s="46" t="n"/>
      <c r="J97" s="28" t="n"/>
      <c r="K97" s="46" t="n"/>
      <c r="L97" s="28" t="n"/>
      <c r="M97" s="47" t="n"/>
      <c r="N97" s="47" t="n"/>
      <c r="O97" s="27">
        <f>IF(B97="","",IFERROR(IF(OR(J97="Closed",J97="Canceled"),MAX(0,K97-B97),MAX(0,TODAY()-B97)),0))</f>
        <v/>
      </c>
      <c r="P97" s="27">
        <f>IF(B97="","",IFERROR(IF(F97="Critical",'Dashboard'!$K$9,IF(F97="High",'Dashboard'!$K$10,IF(F97="Medium",'Dashboard'!$K$11,IF(F97="Low",'Dashboard'!$K$12,"")))),""))</f>
        <v/>
      </c>
      <c r="Q97" s="27">
        <f>IF(B97="","",IFERROR(IF(J97="Canceled","Canceled",IF(J97="Closed","Closed",IF(O97&gt;P97,"Overdue","On Track"))),"Check Data"))</f>
        <v/>
      </c>
      <c r="R97" s="28" t="n"/>
      <c r="S97" s="28" t="n"/>
    </row>
    <row r="98">
      <c r="A98" s="28" t="n"/>
      <c r="B98" s="46" t="n"/>
      <c r="C98" s="28" t="n"/>
      <c r="D98" s="28" t="n"/>
      <c r="E98" s="28" t="n"/>
      <c r="F98" s="28" t="n"/>
      <c r="G98" s="28" t="n"/>
      <c r="H98" s="28" t="n"/>
      <c r="I98" s="46" t="n"/>
      <c r="J98" s="28" t="n"/>
      <c r="K98" s="46" t="n"/>
      <c r="L98" s="28" t="n"/>
      <c r="M98" s="47" t="n"/>
      <c r="N98" s="47" t="n"/>
      <c r="O98" s="27">
        <f>IF(B98="","",IFERROR(IF(OR(J98="Closed",J98="Canceled"),MAX(0,K98-B98),MAX(0,TODAY()-B98)),0))</f>
        <v/>
      </c>
      <c r="P98" s="27">
        <f>IF(B98="","",IFERROR(IF(F98="Critical",'Dashboard'!$K$9,IF(F98="High",'Dashboard'!$K$10,IF(F98="Medium",'Dashboard'!$K$11,IF(F98="Low",'Dashboard'!$K$12,"")))),""))</f>
        <v/>
      </c>
      <c r="Q98" s="27">
        <f>IF(B98="","",IFERROR(IF(J98="Canceled","Canceled",IF(J98="Closed","Closed",IF(O98&gt;P98,"Overdue","On Track"))),"Check Data"))</f>
        <v/>
      </c>
      <c r="R98" s="28" t="n"/>
      <c r="S98" s="28" t="n"/>
    </row>
    <row r="99">
      <c r="A99" s="28" t="n"/>
      <c r="B99" s="46" t="n"/>
      <c r="C99" s="28" t="n"/>
      <c r="D99" s="28" t="n"/>
      <c r="E99" s="28" t="n"/>
      <c r="F99" s="28" t="n"/>
      <c r="G99" s="28" t="n"/>
      <c r="H99" s="28" t="n"/>
      <c r="I99" s="46" t="n"/>
      <c r="J99" s="28" t="n"/>
      <c r="K99" s="46" t="n"/>
      <c r="L99" s="28" t="n"/>
      <c r="M99" s="47" t="n"/>
      <c r="N99" s="47" t="n"/>
      <c r="O99" s="27">
        <f>IF(B99="","",IFERROR(IF(OR(J99="Closed",J99="Canceled"),MAX(0,K99-B99),MAX(0,TODAY()-B99)),0))</f>
        <v/>
      </c>
      <c r="P99" s="27">
        <f>IF(B99="","",IFERROR(IF(F99="Critical",'Dashboard'!$K$9,IF(F99="High",'Dashboard'!$K$10,IF(F99="Medium",'Dashboard'!$K$11,IF(F99="Low",'Dashboard'!$K$12,"")))),""))</f>
        <v/>
      </c>
      <c r="Q99" s="27">
        <f>IF(B99="","",IFERROR(IF(J99="Canceled","Canceled",IF(J99="Closed","Closed",IF(O99&gt;P99,"Overdue","On Track"))),"Check Data"))</f>
        <v/>
      </c>
      <c r="R99" s="28" t="n"/>
      <c r="S99" s="28" t="n"/>
    </row>
    <row r="100">
      <c r="A100" s="28" t="n"/>
      <c r="B100" s="46" t="n"/>
      <c r="C100" s="28" t="n"/>
      <c r="D100" s="28" t="n"/>
      <c r="E100" s="28" t="n"/>
      <c r="F100" s="28" t="n"/>
      <c r="G100" s="28" t="n"/>
      <c r="H100" s="28" t="n"/>
      <c r="I100" s="46" t="n"/>
      <c r="J100" s="28" t="n"/>
      <c r="K100" s="46" t="n"/>
      <c r="L100" s="28" t="n"/>
      <c r="M100" s="47" t="n"/>
      <c r="N100" s="47" t="n"/>
      <c r="O100" s="27">
        <f>IF(B100="","",IFERROR(IF(OR(J100="Closed",J100="Canceled"),MAX(0,K100-B100),MAX(0,TODAY()-B100)),0))</f>
        <v/>
      </c>
      <c r="P100" s="27">
        <f>IF(B100="","",IFERROR(IF(F100="Critical",'Dashboard'!$K$9,IF(F100="High",'Dashboard'!$K$10,IF(F100="Medium",'Dashboard'!$K$11,IF(F100="Low",'Dashboard'!$K$12,"")))),""))</f>
        <v/>
      </c>
      <c r="Q100" s="27">
        <f>IF(B100="","",IFERROR(IF(J100="Canceled","Canceled",IF(J100="Closed","Closed",IF(O100&gt;P100,"Overdue","On Track"))),"Check Data"))</f>
        <v/>
      </c>
      <c r="R100" s="28" t="n"/>
      <c r="S100" s="28" t="n"/>
    </row>
    <row r="101">
      <c r="A101" s="28" t="n"/>
      <c r="B101" s="46" t="n"/>
      <c r="C101" s="28" t="n"/>
      <c r="D101" s="28" t="n"/>
      <c r="E101" s="28" t="n"/>
      <c r="F101" s="28" t="n"/>
      <c r="G101" s="28" t="n"/>
      <c r="H101" s="28" t="n"/>
      <c r="I101" s="46" t="n"/>
      <c r="J101" s="28" t="n"/>
      <c r="K101" s="46" t="n"/>
      <c r="L101" s="28" t="n"/>
      <c r="M101" s="47" t="n"/>
      <c r="N101" s="47" t="n"/>
      <c r="O101" s="27">
        <f>IF(B101="","",IFERROR(IF(OR(J101="Closed",J101="Canceled"),MAX(0,K101-B101),MAX(0,TODAY()-B101)),0))</f>
        <v/>
      </c>
      <c r="P101" s="27">
        <f>IF(B101="","",IFERROR(IF(F101="Critical",'Dashboard'!$K$9,IF(F101="High",'Dashboard'!$K$10,IF(F101="Medium",'Dashboard'!$K$11,IF(F101="Low",'Dashboard'!$K$12,"")))),""))</f>
        <v/>
      </c>
      <c r="Q101" s="27">
        <f>IF(B101="","",IFERROR(IF(J101="Canceled","Canceled",IF(J101="Closed","Closed",IF(O101&gt;P101,"Overdue","On Track"))),"Check Data"))</f>
        <v/>
      </c>
      <c r="R101" s="28" t="n"/>
      <c r="S101" s="28" t="n"/>
    </row>
    <row r="102">
      <c r="A102" s="28" t="n"/>
      <c r="B102" s="46" t="n"/>
      <c r="C102" s="28" t="n"/>
      <c r="D102" s="28" t="n"/>
      <c r="E102" s="28" t="n"/>
      <c r="F102" s="28" t="n"/>
      <c r="G102" s="28" t="n"/>
      <c r="H102" s="28" t="n"/>
      <c r="I102" s="46" t="n"/>
      <c r="J102" s="28" t="n"/>
      <c r="K102" s="46" t="n"/>
      <c r="L102" s="28" t="n"/>
      <c r="M102" s="47" t="n"/>
      <c r="N102" s="47" t="n"/>
      <c r="O102" s="27">
        <f>IF(B102="","",IFERROR(IF(OR(J102="Closed",J102="Canceled"),MAX(0,K102-B102),MAX(0,TODAY()-B102)),0))</f>
        <v/>
      </c>
      <c r="P102" s="27">
        <f>IF(B102="","",IFERROR(IF(F102="Critical",'Dashboard'!$K$9,IF(F102="High",'Dashboard'!$K$10,IF(F102="Medium",'Dashboard'!$K$11,IF(F102="Low",'Dashboard'!$K$12,"")))),""))</f>
        <v/>
      </c>
      <c r="Q102" s="27">
        <f>IF(B102="","",IFERROR(IF(J102="Canceled","Canceled",IF(J102="Closed","Closed",IF(O102&gt;P102,"Overdue","On Track"))),"Check Data"))</f>
        <v/>
      </c>
      <c r="R102" s="28" t="n"/>
      <c r="S102" s="28" t="n"/>
    </row>
    <row r="103">
      <c r="A103" s="28" t="n"/>
      <c r="B103" s="46" t="n"/>
      <c r="C103" s="28" t="n"/>
      <c r="D103" s="28" t="n"/>
      <c r="E103" s="28" t="n"/>
      <c r="F103" s="28" t="n"/>
      <c r="G103" s="28" t="n"/>
      <c r="H103" s="28" t="n"/>
      <c r="I103" s="46" t="n"/>
      <c r="J103" s="28" t="n"/>
      <c r="K103" s="46" t="n"/>
      <c r="L103" s="28" t="n"/>
      <c r="M103" s="47" t="n"/>
      <c r="N103" s="47" t="n"/>
      <c r="O103" s="27">
        <f>IF(B103="","",IFERROR(IF(OR(J103="Closed",J103="Canceled"),MAX(0,K103-B103),MAX(0,TODAY()-B103)),0))</f>
        <v/>
      </c>
      <c r="P103" s="27">
        <f>IF(B103="","",IFERROR(IF(F103="Critical",'Dashboard'!$K$9,IF(F103="High",'Dashboard'!$K$10,IF(F103="Medium",'Dashboard'!$K$11,IF(F103="Low",'Dashboard'!$K$12,"")))),""))</f>
        <v/>
      </c>
      <c r="Q103" s="27">
        <f>IF(B103="","",IFERROR(IF(J103="Canceled","Canceled",IF(J103="Closed","Closed",IF(O103&gt;P103,"Overdue","On Track"))),"Check Data"))</f>
        <v/>
      </c>
      <c r="R103" s="28" t="n"/>
      <c r="S103" s="28" t="n"/>
    </row>
    <row r="104">
      <c r="A104" s="28" t="n"/>
      <c r="B104" s="46" t="n"/>
      <c r="C104" s="28" t="n"/>
      <c r="D104" s="28" t="n"/>
      <c r="E104" s="28" t="n"/>
      <c r="F104" s="28" t="n"/>
      <c r="G104" s="28" t="n"/>
      <c r="H104" s="28" t="n"/>
      <c r="I104" s="46" t="n"/>
      <c r="J104" s="28" t="n"/>
      <c r="K104" s="46" t="n"/>
      <c r="L104" s="28" t="n"/>
      <c r="M104" s="47" t="n"/>
      <c r="N104" s="47" t="n"/>
      <c r="O104" s="27">
        <f>IF(B104="","",IFERROR(IF(OR(J104="Closed",J104="Canceled"),MAX(0,K104-B104),MAX(0,TODAY()-B104)),0))</f>
        <v/>
      </c>
      <c r="P104" s="27">
        <f>IF(B104="","",IFERROR(IF(F104="Critical",'Dashboard'!$K$9,IF(F104="High",'Dashboard'!$K$10,IF(F104="Medium",'Dashboard'!$K$11,IF(F104="Low",'Dashboard'!$K$12,"")))),""))</f>
        <v/>
      </c>
      <c r="Q104" s="27">
        <f>IF(B104="","",IFERROR(IF(J104="Canceled","Canceled",IF(J104="Closed","Closed",IF(O104&gt;P104,"Overdue","On Track"))),"Check Data"))</f>
        <v/>
      </c>
      <c r="R104" s="28" t="n"/>
      <c r="S104" s="28" t="n"/>
    </row>
    <row r="105">
      <c r="A105" s="28" t="n"/>
      <c r="B105" s="46" t="n"/>
      <c r="C105" s="28" t="n"/>
      <c r="D105" s="28" t="n"/>
      <c r="E105" s="28" t="n"/>
      <c r="F105" s="28" t="n"/>
      <c r="G105" s="28" t="n"/>
      <c r="H105" s="28" t="n"/>
      <c r="I105" s="46" t="n"/>
      <c r="J105" s="28" t="n"/>
      <c r="K105" s="46" t="n"/>
      <c r="L105" s="28" t="n"/>
      <c r="M105" s="47" t="n"/>
      <c r="N105" s="47" t="n"/>
      <c r="O105" s="27">
        <f>IF(B105="","",IFERROR(IF(OR(J105="Closed",J105="Canceled"),MAX(0,K105-B105),MAX(0,TODAY()-B105)),0))</f>
        <v/>
      </c>
      <c r="P105" s="27">
        <f>IF(B105="","",IFERROR(IF(F105="Critical",'Dashboard'!$K$9,IF(F105="High",'Dashboard'!$K$10,IF(F105="Medium",'Dashboard'!$K$11,IF(F105="Low",'Dashboard'!$K$12,"")))),""))</f>
        <v/>
      </c>
      <c r="Q105" s="27">
        <f>IF(B105="","",IFERROR(IF(J105="Canceled","Canceled",IF(J105="Closed","Closed",IF(O105&gt;P105,"Overdue","On Track"))),"Check Data"))</f>
        <v/>
      </c>
      <c r="R105" s="28" t="n"/>
      <c r="S105" s="28" t="n"/>
    </row>
    <row r="106">
      <c r="A106" s="28" t="n"/>
      <c r="B106" s="46" t="n"/>
      <c r="C106" s="28" t="n"/>
      <c r="D106" s="28" t="n"/>
      <c r="E106" s="28" t="n"/>
      <c r="F106" s="28" t="n"/>
      <c r="G106" s="28" t="n"/>
      <c r="H106" s="28" t="n"/>
      <c r="I106" s="46" t="n"/>
      <c r="J106" s="28" t="n"/>
      <c r="K106" s="46" t="n"/>
      <c r="L106" s="28" t="n"/>
      <c r="M106" s="47" t="n"/>
      <c r="N106" s="47" t="n"/>
      <c r="O106" s="27">
        <f>IF(B106="","",IFERROR(IF(OR(J106="Closed",J106="Canceled"),MAX(0,K106-B106),MAX(0,TODAY()-B106)),0))</f>
        <v/>
      </c>
      <c r="P106" s="27">
        <f>IF(B106="","",IFERROR(IF(F106="Critical",'Dashboard'!$K$9,IF(F106="High",'Dashboard'!$K$10,IF(F106="Medium",'Dashboard'!$K$11,IF(F106="Low",'Dashboard'!$K$12,"")))),""))</f>
        <v/>
      </c>
      <c r="Q106" s="27">
        <f>IF(B106="","",IFERROR(IF(J106="Canceled","Canceled",IF(J106="Closed","Closed",IF(O106&gt;P106,"Overdue","On Track"))),"Check Data"))</f>
        <v/>
      </c>
      <c r="R106" s="28" t="n"/>
      <c r="S106" s="28" t="n"/>
    </row>
    <row r="107">
      <c r="A107" s="28" t="n"/>
      <c r="B107" s="46" t="n"/>
      <c r="C107" s="28" t="n"/>
      <c r="D107" s="28" t="n"/>
      <c r="E107" s="28" t="n"/>
      <c r="F107" s="28" t="n"/>
      <c r="G107" s="28" t="n"/>
      <c r="H107" s="28" t="n"/>
      <c r="I107" s="46" t="n"/>
      <c r="J107" s="28" t="n"/>
      <c r="K107" s="46" t="n"/>
      <c r="L107" s="28" t="n"/>
      <c r="M107" s="47" t="n"/>
      <c r="N107" s="47" t="n"/>
      <c r="O107" s="27">
        <f>IF(B107="","",IFERROR(IF(OR(J107="Closed",J107="Canceled"),MAX(0,K107-B107),MAX(0,TODAY()-B107)),0))</f>
        <v/>
      </c>
      <c r="P107" s="27">
        <f>IF(B107="","",IFERROR(IF(F107="Critical",'Dashboard'!$K$9,IF(F107="High",'Dashboard'!$K$10,IF(F107="Medium",'Dashboard'!$K$11,IF(F107="Low",'Dashboard'!$K$12,"")))),""))</f>
        <v/>
      </c>
      <c r="Q107" s="27">
        <f>IF(B107="","",IFERROR(IF(J107="Canceled","Canceled",IF(J107="Closed","Closed",IF(O107&gt;P107,"Overdue","On Track"))),"Check Data"))</f>
        <v/>
      </c>
      <c r="R107" s="28" t="n"/>
      <c r="S107" s="28" t="n"/>
    </row>
    <row r="108">
      <c r="A108" s="28" t="n"/>
      <c r="B108" s="46" t="n"/>
      <c r="C108" s="28" t="n"/>
      <c r="D108" s="28" t="n"/>
      <c r="E108" s="28" t="n"/>
      <c r="F108" s="28" t="n"/>
      <c r="G108" s="28" t="n"/>
      <c r="H108" s="28" t="n"/>
      <c r="I108" s="46" t="n"/>
      <c r="J108" s="28" t="n"/>
      <c r="K108" s="46" t="n"/>
      <c r="L108" s="28" t="n"/>
      <c r="M108" s="47" t="n"/>
      <c r="N108" s="47" t="n"/>
      <c r="O108" s="27">
        <f>IF(B108="","",IFERROR(IF(OR(J108="Closed",J108="Canceled"),MAX(0,K108-B108),MAX(0,TODAY()-B108)),0))</f>
        <v/>
      </c>
      <c r="P108" s="27">
        <f>IF(B108="","",IFERROR(IF(F108="Critical",'Dashboard'!$K$9,IF(F108="High",'Dashboard'!$K$10,IF(F108="Medium",'Dashboard'!$K$11,IF(F108="Low",'Dashboard'!$K$12,"")))),""))</f>
        <v/>
      </c>
      <c r="Q108" s="27">
        <f>IF(B108="","",IFERROR(IF(J108="Canceled","Canceled",IF(J108="Closed","Closed",IF(O108&gt;P108,"Overdue","On Track"))),"Check Data"))</f>
        <v/>
      </c>
      <c r="R108" s="28" t="n"/>
      <c r="S108" s="28" t="n"/>
    </row>
    <row r="109">
      <c r="A109" s="28" t="n"/>
      <c r="B109" s="46" t="n"/>
      <c r="C109" s="28" t="n"/>
      <c r="D109" s="28" t="n"/>
      <c r="E109" s="28" t="n"/>
      <c r="F109" s="28" t="n"/>
      <c r="G109" s="28" t="n"/>
      <c r="H109" s="28" t="n"/>
      <c r="I109" s="46" t="n"/>
      <c r="J109" s="28" t="n"/>
      <c r="K109" s="46" t="n"/>
      <c r="L109" s="28" t="n"/>
      <c r="M109" s="47" t="n"/>
      <c r="N109" s="47" t="n"/>
      <c r="O109" s="27">
        <f>IF(B109="","",IFERROR(IF(OR(J109="Closed",J109="Canceled"),MAX(0,K109-B109),MAX(0,TODAY()-B109)),0))</f>
        <v/>
      </c>
      <c r="P109" s="27">
        <f>IF(B109="","",IFERROR(IF(F109="Critical",'Dashboard'!$K$9,IF(F109="High",'Dashboard'!$K$10,IF(F109="Medium",'Dashboard'!$K$11,IF(F109="Low",'Dashboard'!$K$12,"")))),""))</f>
        <v/>
      </c>
      <c r="Q109" s="27">
        <f>IF(B109="","",IFERROR(IF(J109="Canceled","Canceled",IF(J109="Closed","Closed",IF(O109&gt;P109,"Overdue","On Track"))),"Check Data"))</f>
        <v/>
      </c>
      <c r="R109" s="28" t="n"/>
      <c r="S109" s="28" t="n"/>
    </row>
    <row r="110">
      <c r="A110" s="28" t="n"/>
      <c r="B110" s="46" t="n"/>
      <c r="C110" s="28" t="n"/>
      <c r="D110" s="28" t="n"/>
      <c r="E110" s="28" t="n"/>
      <c r="F110" s="28" t="n"/>
      <c r="G110" s="28" t="n"/>
      <c r="H110" s="28" t="n"/>
      <c r="I110" s="46" t="n"/>
      <c r="J110" s="28" t="n"/>
      <c r="K110" s="46" t="n"/>
      <c r="L110" s="28" t="n"/>
      <c r="M110" s="47" t="n"/>
      <c r="N110" s="47" t="n"/>
      <c r="O110" s="27">
        <f>IF(B110="","",IFERROR(IF(OR(J110="Closed",J110="Canceled"),MAX(0,K110-B110),MAX(0,TODAY()-B110)),0))</f>
        <v/>
      </c>
      <c r="P110" s="27">
        <f>IF(B110="","",IFERROR(IF(F110="Critical",'Dashboard'!$K$9,IF(F110="High",'Dashboard'!$K$10,IF(F110="Medium",'Dashboard'!$K$11,IF(F110="Low",'Dashboard'!$K$12,"")))),""))</f>
        <v/>
      </c>
      <c r="Q110" s="27">
        <f>IF(B110="","",IFERROR(IF(J110="Canceled","Canceled",IF(J110="Closed","Closed",IF(O110&gt;P110,"Overdue","On Track"))),"Check Data"))</f>
        <v/>
      </c>
      <c r="R110" s="28" t="n"/>
      <c r="S110" s="28" t="n"/>
    </row>
    <row r="111">
      <c r="A111" s="28" t="n"/>
      <c r="B111" s="46" t="n"/>
      <c r="C111" s="28" t="n"/>
      <c r="D111" s="28" t="n"/>
      <c r="E111" s="28" t="n"/>
      <c r="F111" s="28" t="n"/>
      <c r="G111" s="28" t="n"/>
      <c r="H111" s="28" t="n"/>
      <c r="I111" s="46" t="n"/>
      <c r="J111" s="28" t="n"/>
      <c r="K111" s="46" t="n"/>
      <c r="L111" s="28" t="n"/>
      <c r="M111" s="47" t="n"/>
      <c r="N111" s="47" t="n"/>
      <c r="O111" s="27">
        <f>IF(B111="","",IFERROR(IF(OR(J111="Closed",J111="Canceled"),MAX(0,K111-B111),MAX(0,TODAY()-B111)),0))</f>
        <v/>
      </c>
      <c r="P111" s="27">
        <f>IF(B111="","",IFERROR(IF(F111="Critical",'Dashboard'!$K$9,IF(F111="High",'Dashboard'!$K$10,IF(F111="Medium",'Dashboard'!$K$11,IF(F111="Low",'Dashboard'!$K$12,"")))),""))</f>
        <v/>
      </c>
      <c r="Q111" s="27">
        <f>IF(B111="","",IFERROR(IF(J111="Canceled","Canceled",IF(J111="Closed","Closed",IF(O111&gt;P111,"Overdue","On Track"))),"Check Data"))</f>
        <v/>
      </c>
      <c r="R111" s="28" t="n"/>
      <c r="S111" s="28" t="n"/>
    </row>
    <row r="112">
      <c r="A112" s="28" t="n"/>
      <c r="B112" s="46" t="n"/>
      <c r="C112" s="28" t="n"/>
      <c r="D112" s="28" t="n"/>
      <c r="E112" s="28" t="n"/>
      <c r="F112" s="28" t="n"/>
      <c r="G112" s="28" t="n"/>
      <c r="H112" s="28" t="n"/>
      <c r="I112" s="46" t="n"/>
      <c r="J112" s="28" t="n"/>
      <c r="K112" s="46" t="n"/>
      <c r="L112" s="28" t="n"/>
      <c r="M112" s="47" t="n"/>
      <c r="N112" s="47" t="n"/>
      <c r="O112" s="27">
        <f>IF(B112="","",IFERROR(IF(OR(J112="Closed",J112="Canceled"),MAX(0,K112-B112),MAX(0,TODAY()-B112)),0))</f>
        <v/>
      </c>
      <c r="P112" s="27">
        <f>IF(B112="","",IFERROR(IF(F112="Critical",'Dashboard'!$K$9,IF(F112="High",'Dashboard'!$K$10,IF(F112="Medium",'Dashboard'!$K$11,IF(F112="Low",'Dashboard'!$K$12,"")))),""))</f>
        <v/>
      </c>
      <c r="Q112" s="27">
        <f>IF(B112="","",IFERROR(IF(J112="Canceled","Canceled",IF(J112="Closed","Closed",IF(O112&gt;P112,"Overdue","On Track"))),"Check Data"))</f>
        <v/>
      </c>
      <c r="R112" s="28" t="n"/>
      <c r="S112" s="28" t="n"/>
    </row>
    <row r="113">
      <c r="A113" s="28" t="n"/>
      <c r="B113" s="46" t="n"/>
      <c r="C113" s="28" t="n"/>
      <c r="D113" s="28" t="n"/>
      <c r="E113" s="28" t="n"/>
      <c r="F113" s="28" t="n"/>
      <c r="G113" s="28" t="n"/>
      <c r="H113" s="28" t="n"/>
      <c r="I113" s="46" t="n"/>
      <c r="J113" s="28" t="n"/>
      <c r="K113" s="46" t="n"/>
      <c r="L113" s="28" t="n"/>
      <c r="M113" s="47" t="n"/>
      <c r="N113" s="47" t="n"/>
      <c r="O113" s="27">
        <f>IF(B113="","",IFERROR(IF(OR(J113="Closed",J113="Canceled"),MAX(0,K113-B113),MAX(0,TODAY()-B113)),0))</f>
        <v/>
      </c>
      <c r="P113" s="27">
        <f>IF(B113="","",IFERROR(IF(F113="Critical",'Dashboard'!$K$9,IF(F113="High",'Dashboard'!$K$10,IF(F113="Medium",'Dashboard'!$K$11,IF(F113="Low",'Dashboard'!$K$12,"")))),""))</f>
        <v/>
      </c>
      <c r="Q113" s="27">
        <f>IF(B113="","",IFERROR(IF(J113="Canceled","Canceled",IF(J113="Closed","Closed",IF(O113&gt;P113,"Overdue","On Track"))),"Check Data"))</f>
        <v/>
      </c>
      <c r="R113" s="28" t="n"/>
      <c r="S113" s="28" t="n"/>
    </row>
    <row r="114">
      <c r="A114" s="28" t="n"/>
      <c r="B114" s="46" t="n"/>
      <c r="C114" s="28" t="n"/>
      <c r="D114" s="28" t="n"/>
      <c r="E114" s="28" t="n"/>
      <c r="F114" s="28" t="n"/>
      <c r="G114" s="28" t="n"/>
      <c r="H114" s="28" t="n"/>
      <c r="I114" s="46" t="n"/>
      <c r="J114" s="28" t="n"/>
      <c r="K114" s="46" t="n"/>
      <c r="L114" s="28" t="n"/>
      <c r="M114" s="47" t="n"/>
      <c r="N114" s="47" t="n"/>
      <c r="O114" s="27">
        <f>IF(B114="","",IFERROR(IF(OR(J114="Closed",J114="Canceled"),MAX(0,K114-B114),MAX(0,TODAY()-B114)),0))</f>
        <v/>
      </c>
      <c r="P114" s="27">
        <f>IF(B114="","",IFERROR(IF(F114="Critical",'Dashboard'!$K$9,IF(F114="High",'Dashboard'!$K$10,IF(F114="Medium",'Dashboard'!$K$11,IF(F114="Low",'Dashboard'!$K$12,"")))),""))</f>
        <v/>
      </c>
      <c r="Q114" s="27">
        <f>IF(B114="","",IFERROR(IF(J114="Canceled","Canceled",IF(J114="Closed","Closed",IF(O114&gt;P114,"Overdue","On Track"))),"Check Data"))</f>
        <v/>
      </c>
      <c r="R114" s="28" t="n"/>
      <c r="S114" s="28" t="n"/>
    </row>
    <row r="115">
      <c r="A115" s="28" t="n"/>
      <c r="B115" s="46" t="n"/>
      <c r="C115" s="28" t="n"/>
      <c r="D115" s="28" t="n"/>
      <c r="E115" s="28" t="n"/>
      <c r="F115" s="28" t="n"/>
      <c r="G115" s="28" t="n"/>
      <c r="H115" s="28" t="n"/>
      <c r="I115" s="46" t="n"/>
      <c r="J115" s="28" t="n"/>
      <c r="K115" s="46" t="n"/>
      <c r="L115" s="28" t="n"/>
      <c r="M115" s="47" t="n"/>
      <c r="N115" s="47" t="n"/>
      <c r="O115" s="27">
        <f>IF(B115="","",IFERROR(IF(OR(J115="Closed",J115="Canceled"),MAX(0,K115-B115),MAX(0,TODAY()-B115)),0))</f>
        <v/>
      </c>
      <c r="P115" s="27">
        <f>IF(B115="","",IFERROR(IF(F115="Critical",'Dashboard'!$K$9,IF(F115="High",'Dashboard'!$K$10,IF(F115="Medium",'Dashboard'!$K$11,IF(F115="Low",'Dashboard'!$K$12,"")))),""))</f>
        <v/>
      </c>
      <c r="Q115" s="27">
        <f>IF(B115="","",IFERROR(IF(J115="Canceled","Canceled",IF(J115="Closed","Closed",IF(O115&gt;P115,"Overdue","On Track"))),"Check Data"))</f>
        <v/>
      </c>
      <c r="R115" s="28" t="n"/>
      <c r="S115" s="28" t="n"/>
    </row>
    <row r="116">
      <c r="A116" s="28" t="n"/>
      <c r="B116" s="46" t="n"/>
      <c r="C116" s="28" t="n"/>
      <c r="D116" s="28" t="n"/>
      <c r="E116" s="28" t="n"/>
      <c r="F116" s="28" t="n"/>
      <c r="G116" s="28" t="n"/>
      <c r="H116" s="28" t="n"/>
      <c r="I116" s="46" t="n"/>
      <c r="J116" s="28" t="n"/>
      <c r="K116" s="46" t="n"/>
      <c r="L116" s="28" t="n"/>
      <c r="M116" s="47" t="n"/>
      <c r="N116" s="47" t="n"/>
      <c r="O116" s="27">
        <f>IF(B116="","",IFERROR(IF(OR(J116="Closed",J116="Canceled"),MAX(0,K116-B116),MAX(0,TODAY()-B116)),0))</f>
        <v/>
      </c>
      <c r="P116" s="27">
        <f>IF(B116="","",IFERROR(IF(F116="Critical",'Dashboard'!$K$9,IF(F116="High",'Dashboard'!$K$10,IF(F116="Medium",'Dashboard'!$K$11,IF(F116="Low",'Dashboard'!$K$12,"")))),""))</f>
        <v/>
      </c>
      <c r="Q116" s="27">
        <f>IF(B116="","",IFERROR(IF(J116="Canceled","Canceled",IF(J116="Closed","Closed",IF(O116&gt;P116,"Overdue","On Track"))),"Check Data"))</f>
        <v/>
      </c>
      <c r="R116" s="28" t="n"/>
      <c r="S116" s="28" t="n"/>
    </row>
    <row r="117">
      <c r="A117" s="28" t="n"/>
      <c r="B117" s="46" t="n"/>
      <c r="C117" s="28" t="n"/>
      <c r="D117" s="28" t="n"/>
      <c r="E117" s="28" t="n"/>
      <c r="F117" s="28" t="n"/>
      <c r="G117" s="28" t="n"/>
      <c r="H117" s="28" t="n"/>
      <c r="I117" s="46" t="n"/>
      <c r="J117" s="28" t="n"/>
      <c r="K117" s="46" t="n"/>
      <c r="L117" s="28" t="n"/>
      <c r="M117" s="47" t="n"/>
      <c r="N117" s="47" t="n"/>
      <c r="O117" s="27">
        <f>IF(B117="","",IFERROR(IF(OR(J117="Closed",J117="Canceled"),MAX(0,K117-B117),MAX(0,TODAY()-B117)),0))</f>
        <v/>
      </c>
      <c r="P117" s="27">
        <f>IF(B117="","",IFERROR(IF(F117="Critical",'Dashboard'!$K$9,IF(F117="High",'Dashboard'!$K$10,IF(F117="Medium",'Dashboard'!$K$11,IF(F117="Low",'Dashboard'!$K$12,"")))),""))</f>
        <v/>
      </c>
      <c r="Q117" s="27">
        <f>IF(B117="","",IFERROR(IF(J117="Canceled","Canceled",IF(J117="Closed","Closed",IF(O117&gt;P117,"Overdue","On Track"))),"Check Data"))</f>
        <v/>
      </c>
      <c r="R117" s="28" t="n"/>
      <c r="S117" s="28" t="n"/>
    </row>
    <row r="118">
      <c r="A118" s="28" t="n"/>
      <c r="B118" s="46" t="n"/>
      <c r="C118" s="28" t="n"/>
      <c r="D118" s="28" t="n"/>
      <c r="E118" s="28" t="n"/>
      <c r="F118" s="28" t="n"/>
      <c r="G118" s="28" t="n"/>
      <c r="H118" s="28" t="n"/>
      <c r="I118" s="46" t="n"/>
      <c r="J118" s="28" t="n"/>
      <c r="K118" s="46" t="n"/>
      <c r="L118" s="28" t="n"/>
      <c r="M118" s="47" t="n"/>
      <c r="N118" s="47" t="n"/>
      <c r="O118" s="27">
        <f>IF(B118="","",IFERROR(IF(OR(J118="Closed",J118="Canceled"),MAX(0,K118-B118),MAX(0,TODAY()-B118)),0))</f>
        <v/>
      </c>
      <c r="P118" s="27">
        <f>IF(B118="","",IFERROR(IF(F118="Critical",'Dashboard'!$K$9,IF(F118="High",'Dashboard'!$K$10,IF(F118="Medium",'Dashboard'!$K$11,IF(F118="Low",'Dashboard'!$K$12,"")))),""))</f>
        <v/>
      </c>
      <c r="Q118" s="27">
        <f>IF(B118="","",IFERROR(IF(J118="Canceled","Canceled",IF(J118="Closed","Closed",IF(O118&gt;P118,"Overdue","On Track"))),"Check Data"))</f>
        <v/>
      </c>
      <c r="R118" s="28" t="n"/>
      <c r="S118" s="28" t="n"/>
    </row>
    <row r="119">
      <c r="A119" s="28" t="n"/>
      <c r="B119" s="46" t="n"/>
      <c r="C119" s="28" t="n"/>
      <c r="D119" s="28" t="n"/>
      <c r="E119" s="28" t="n"/>
      <c r="F119" s="28" t="n"/>
      <c r="G119" s="28" t="n"/>
      <c r="H119" s="28" t="n"/>
      <c r="I119" s="46" t="n"/>
      <c r="J119" s="28" t="n"/>
      <c r="K119" s="46" t="n"/>
      <c r="L119" s="28" t="n"/>
      <c r="M119" s="47" t="n"/>
      <c r="N119" s="47" t="n"/>
      <c r="O119" s="27">
        <f>IF(B119="","",IFERROR(IF(OR(J119="Closed",J119="Canceled"),MAX(0,K119-B119),MAX(0,TODAY()-B119)),0))</f>
        <v/>
      </c>
      <c r="P119" s="27">
        <f>IF(B119="","",IFERROR(IF(F119="Critical",'Dashboard'!$K$9,IF(F119="High",'Dashboard'!$K$10,IF(F119="Medium",'Dashboard'!$K$11,IF(F119="Low",'Dashboard'!$K$12,"")))),""))</f>
        <v/>
      </c>
      <c r="Q119" s="27">
        <f>IF(B119="","",IFERROR(IF(J119="Canceled","Canceled",IF(J119="Closed","Closed",IF(O119&gt;P119,"Overdue","On Track"))),"Check Data"))</f>
        <v/>
      </c>
      <c r="R119" s="28" t="n"/>
      <c r="S119" s="28" t="n"/>
    </row>
    <row r="120">
      <c r="A120" s="28" t="n"/>
      <c r="B120" s="46" t="n"/>
      <c r="C120" s="28" t="n"/>
      <c r="D120" s="28" t="n"/>
      <c r="E120" s="28" t="n"/>
      <c r="F120" s="28" t="n"/>
      <c r="G120" s="28" t="n"/>
      <c r="H120" s="28" t="n"/>
      <c r="I120" s="46" t="n"/>
      <c r="J120" s="28" t="n"/>
      <c r="K120" s="46" t="n"/>
      <c r="L120" s="28" t="n"/>
      <c r="M120" s="47" t="n"/>
      <c r="N120" s="47" t="n"/>
      <c r="O120" s="27">
        <f>IF(B120="","",IFERROR(IF(OR(J120="Closed",J120="Canceled"),MAX(0,K120-B120),MAX(0,TODAY()-B120)),0))</f>
        <v/>
      </c>
      <c r="P120" s="27">
        <f>IF(B120="","",IFERROR(IF(F120="Critical",'Dashboard'!$K$9,IF(F120="High",'Dashboard'!$K$10,IF(F120="Medium",'Dashboard'!$K$11,IF(F120="Low",'Dashboard'!$K$12,"")))),""))</f>
        <v/>
      </c>
      <c r="Q120" s="27">
        <f>IF(B120="","",IFERROR(IF(J120="Canceled","Canceled",IF(J120="Closed","Closed",IF(O120&gt;P120,"Overdue","On Track"))),"Check Data"))</f>
        <v/>
      </c>
      <c r="R120" s="28" t="n"/>
      <c r="S120" s="28" t="n"/>
    </row>
    <row r="121">
      <c r="A121" s="28" t="n"/>
      <c r="B121" s="46" t="n"/>
      <c r="C121" s="28" t="n"/>
      <c r="D121" s="28" t="n"/>
      <c r="E121" s="28" t="n"/>
      <c r="F121" s="28" t="n"/>
      <c r="G121" s="28" t="n"/>
      <c r="H121" s="28" t="n"/>
      <c r="I121" s="46" t="n"/>
      <c r="J121" s="28" t="n"/>
      <c r="K121" s="46" t="n"/>
      <c r="L121" s="28" t="n"/>
      <c r="M121" s="47" t="n"/>
      <c r="N121" s="47" t="n"/>
      <c r="O121" s="27">
        <f>IF(B121="","",IFERROR(IF(OR(J121="Closed",J121="Canceled"),MAX(0,K121-B121),MAX(0,TODAY()-B121)),0))</f>
        <v/>
      </c>
      <c r="P121" s="27">
        <f>IF(B121="","",IFERROR(IF(F121="Critical",'Dashboard'!$K$9,IF(F121="High",'Dashboard'!$K$10,IF(F121="Medium",'Dashboard'!$K$11,IF(F121="Low",'Dashboard'!$K$12,"")))),""))</f>
        <v/>
      </c>
      <c r="Q121" s="27">
        <f>IF(B121="","",IFERROR(IF(J121="Canceled","Canceled",IF(J121="Closed","Closed",IF(O121&gt;P121,"Overdue","On Track"))),"Check Data"))</f>
        <v/>
      </c>
      <c r="R121" s="28" t="n"/>
      <c r="S121" s="28" t="n"/>
    </row>
    <row r="122">
      <c r="A122" s="28" t="n"/>
      <c r="B122" s="46" t="n"/>
      <c r="C122" s="28" t="n"/>
      <c r="D122" s="28" t="n"/>
      <c r="E122" s="28" t="n"/>
      <c r="F122" s="28" t="n"/>
      <c r="G122" s="28" t="n"/>
      <c r="H122" s="28" t="n"/>
      <c r="I122" s="46" t="n"/>
      <c r="J122" s="28" t="n"/>
      <c r="K122" s="46" t="n"/>
      <c r="L122" s="28" t="n"/>
      <c r="M122" s="47" t="n"/>
      <c r="N122" s="47" t="n"/>
      <c r="O122" s="27">
        <f>IF(B122="","",IFERROR(IF(OR(J122="Closed",J122="Canceled"),MAX(0,K122-B122),MAX(0,TODAY()-B122)),0))</f>
        <v/>
      </c>
      <c r="P122" s="27">
        <f>IF(B122="","",IFERROR(IF(F122="Critical",'Dashboard'!$K$9,IF(F122="High",'Dashboard'!$K$10,IF(F122="Medium",'Dashboard'!$K$11,IF(F122="Low",'Dashboard'!$K$12,"")))),""))</f>
        <v/>
      </c>
      <c r="Q122" s="27">
        <f>IF(B122="","",IFERROR(IF(J122="Canceled","Canceled",IF(J122="Closed","Closed",IF(O122&gt;P122,"Overdue","On Track"))),"Check Data"))</f>
        <v/>
      </c>
      <c r="R122" s="28" t="n"/>
      <c r="S122" s="28" t="n"/>
    </row>
    <row r="123">
      <c r="A123" s="28" t="n"/>
      <c r="B123" s="46" t="n"/>
      <c r="C123" s="28" t="n"/>
      <c r="D123" s="28" t="n"/>
      <c r="E123" s="28" t="n"/>
      <c r="F123" s="28" t="n"/>
      <c r="G123" s="28" t="n"/>
      <c r="H123" s="28" t="n"/>
      <c r="I123" s="46" t="n"/>
      <c r="J123" s="28" t="n"/>
      <c r="K123" s="46" t="n"/>
      <c r="L123" s="28" t="n"/>
      <c r="M123" s="47" t="n"/>
      <c r="N123" s="47" t="n"/>
      <c r="O123" s="27">
        <f>IF(B123="","",IFERROR(IF(OR(J123="Closed",J123="Canceled"),MAX(0,K123-B123),MAX(0,TODAY()-B123)),0))</f>
        <v/>
      </c>
      <c r="P123" s="27">
        <f>IF(B123="","",IFERROR(IF(F123="Critical",'Dashboard'!$K$9,IF(F123="High",'Dashboard'!$K$10,IF(F123="Medium",'Dashboard'!$K$11,IF(F123="Low",'Dashboard'!$K$12,"")))),""))</f>
        <v/>
      </c>
      <c r="Q123" s="27">
        <f>IF(B123="","",IFERROR(IF(J123="Canceled","Canceled",IF(J123="Closed","Closed",IF(O123&gt;P123,"Overdue","On Track"))),"Check Data"))</f>
        <v/>
      </c>
      <c r="R123" s="28" t="n"/>
      <c r="S123" s="28" t="n"/>
    </row>
    <row r="124">
      <c r="A124" s="28" t="n"/>
      <c r="B124" s="46" t="n"/>
      <c r="C124" s="28" t="n"/>
      <c r="D124" s="28" t="n"/>
      <c r="E124" s="28" t="n"/>
      <c r="F124" s="28" t="n"/>
      <c r="G124" s="28" t="n"/>
      <c r="H124" s="28" t="n"/>
      <c r="I124" s="46" t="n"/>
      <c r="J124" s="28" t="n"/>
      <c r="K124" s="46" t="n"/>
      <c r="L124" s="28" t="n"/>
      <c r="M124" s="47" t="n"/>
      <c r="N124" s="47" t="n"/>
      <c r="O124" s="27">
        <f>IF(B124="","",IFERROR(IF(OR(J124="Closed",J124="Canceled"),MAX(0,K124-B124),MAX(0,TODAY()-B124)),0))</f>
        <v/>
      </c>
      <c r="P124" s="27">
        <f>IF(B124="","",IFERROR(IF(F124="Critical",'Dashboard'!$K$9,IF(F124="High",'Dashboard'!$K$10,IF(F124="Medium",'Dashboard'!$K$11,IF(F124="Low",'Dashboard'!$K$12,"")))),""))</f>
        <v/>
      </c>
      <c r="Q124" s="27">
        <f>IF(B124="","",IFERROR(IF(J124="Canceled","Canceled",IF(J124="Closed","Closed",IF(O124&gt;P124,"Overdue","On Track"))),"Check Data"))</f>
        <v/>
      </c>
      <c r="R124" s="28" t="n"/>
      <c r="S124" s="28" t="n"/>
    </row>
    <row r="125">
      <c r="A125" s="28" t="n"/>
      <c r="B125" s="46" t="n"/>
      <c r="C125" s="28" t="n"/>
      <c r="D125" s="28" t="n"/>
      <c r="E125" s="28" t="n"/>
      <c r="F125" s="28" t="n"/>
      <c r="G125" s="28" t="n"/>
      <c r="H125" s="28" t="n"/>
      <c r="I125" s="46" t="n"/>
      <c r="J125" s="28" t="n"/>
      <c r="K125" s="46" t="n"/>
      <c r="L125" s="28" t="n"/>
      <c r="M125" s="47" t="n"/>
      <c r="N125" s="47" t="n"/>
      <c r="O125" s="27">
        <f>IF(B125="","",IFERROR(IF(OR(J125="Closed",J125="Canceled"),MAX(0,K125-B125),MAX(0,TODAY()-B125)),0))</f>
        <v/>
      </c>
      <c r="P125" s="27">
        <f>IF(B125="","",IFERROR(IF(F125="Critical",'Dashboard'!$K$9,IF(F125="High",'Dashboard'!$K$10,IF(F125="Medium",'Dashboard'!$K$11,IF(F125="Low",'Dashboard'!$K$12,"")))),""))</f>
        <v/>
      </c>
      <c r="Q125" s="27">
        <f>IF(B125="","",IFERROR(IF(J125="Canceled","Canceled",IF(J125="Closed","Closed",IF(O125&gt;P125,"Overdue","On Track"))),"Check Data"))</f>
        <v/>
      </c>
      <c r="R125" s="28" t="n"/>
      <c r="S125" s="28" t="n"/>
    </row>
    <row r="126">
      <c r="A126" s="28" t="n"/>
      <c r="B126" s="46" t="n"/>
      <c r="C126" s="28" t="n"/>
      <c r="D126" s="28" t="n"/>
      <c r="E126" s="28" t="n"/>
      <c r="F126" s="28" t="n"/>
      <c r="G126" s="28" t="n"/>
      <c r="H126" s="28" t="n"/>
      <c r="I126" s="46" t="n"/>
      <c r="J126" s="28" t="n"/>
      <c r="K126" s="46" t="n"/>
      <c r="L126" s="28" t="n"/>
      <c r="M126" s="47" t="n"/>
      <c r="N126" s="47" t="n"/>
      <c r="O126" s="27">
        <f>IF(B126="","",IFERROR(IF(OR(J126="Closed",J126="Canceled"),MAX(0,K126-B126),MAX(0,TODAY()-B126)),0))</f>
        <v/>
      </c>
      <c r="P126" s="27">
        <f>IF(B126="","",IFERROR(IF(F126="Critical",'Dashboard'!$K$9,IF(F126="High",'Dashboard'!$K$10,IF(F126="Medium",'Dashboard'!$K$11,IF(F126="Low",'Dashboard'!$K$12,"")))),""))</f>
        <v/>
      </c>
      <c r="Q126" s="27">
        <f>IF(B126="","",IFERROR(IF(J126="Canceled","Canceled",IF(J126="Closed","Closed",IF(O126&gt;P126,"Overdue","On Track"))),"Check Data"))</f>
        <v/>
      </c>
      <c r="R126" s="28" t="n"/>
      <c r="S126" s="28" t="n"/>
    </row>
    <row r="127">
      <c r="A127" s="28" t="n"/>
      <c r="B127" s="46" t="n"/>
      <c r="C127" s="28" t="n"/>
      <c r="D127" s="28" t="n"/>
      <c r="E127" s="28" t="n"/>
      <c r="F127" s="28" t="n"/>
      <c r="G127" s="28" t="n"/>
      <c r="H127" s="28" t="n"/>
      <c r="I127" s="46" t="n"/>
      <c r="J127" s="28" t="n"/>
      <c r="K127" s="46" t="n"/>
      <c r="L127" s="28" t="n"/>
      <c r="M127" s="47" t="n"/>
      <c r="N127" s="47" t="n"/>
      <c r="O127" s="27">
        <f>IF(B127="","",IFERROR(IF(OR(J127="Closed",J127="Canceled"),MAX(0,K127-B127),MAX(0,TODAY()-B127)),0))</f>
        <v/>
      </c>
      <c r="P127" s="27">
        <f>IF(B127="","",IFERROR(IF(F127="Critical",'Dashboard'!$K$9,IF(F127="High",'Dashboard'!$K$10,IF(F127="Medium",'Dashboard'!$K$11,IF(F127="Low",'Dashboard'!$K$12,"")))),""))</f>
        <v/>
      </c>
      <c r="Q127" s="27">
        <f>IF(B127="","",IFERROR(IF(J127="Canceled","Canceled",IF(J127="Closed","Closed",IF(O127&gt;P127,"Overdue","On Track"))),"Check Data"))</f>
        <v/>
      </c>
      <c r="R127" s="28" t="n"/>
      <c r="S127" s="28" t="n"/>
    </row>
    <row r="128">
      <c r="A128" s="28" t="n"/>
      <c r="B128" s="46" t="n"/>
      <c r="C128" s="28" t="n"/>
      <c r="D128" s="28" t="n"/>
      <c r="E128" s="28" t="n"/>
      <c r="F128" s="28" t="n"/>
      <c r="G128" s="28" t="n"/>
      <c r="H128" s="28" t="n"/>
      <c r="I128" s="46" t="n"/>
      <c r="J128" s="28" t="n"/>
      <c r="K128" s="46" t="n"/>
      <c r="L128" s="28" t="n"/>
      <c r="M128" s="47" t="n"/>
      <c r="N128" s="47" t="n"/>
      <c r="O128" s="27">
        <f>IF(B128="","",IFERROR(IF(OR(J128="Closed",J128="Canceled"),MAX(0,K128-B128),MAX(0,TODAY()-B128)),0))</f>
        <v/>
      </c>
      <c r="P128" s="27">
        <f>IF(B128="","",IFERROR(IF(F128="Critical",'Dashboard'!$K$9,IF(F128="High",'Dashboard'!$K$10,IF(F128="Medium",'Dashboard'!$K$11,IF(F128="Low",'Dashboard'!$K$12,"")))),""))</f>
        <v/>
      </c>
      <c r="Q128" s="27">
        <f>IF(B128="","",IFERROR(IF(J128="Canceled","Canceled",IF(J128="Closed","Closed",IF(O128&gt;P128,"Overdue","On Track"))),"Check Data"))</f>
        <v/>
      </c>
      <c r="R128" s="28" t="n"/>
      <c r="S128" s="28" t="n"/>
    </row>
    <row r="129">
      <c r="A129" s="28" t="n"/>
      <c r="B129" s="46" t="n"/>
      <c r="C129" s="28" t="n"/>
      <c r="D129" s="28" t="n"/>
      <c r="E129" s="28" t="n"/>
      <c r="F129" s="28" t="n"/>
      <c r="G129" s="28" t="n"/>
      <c r="H129" s="28" t="n"/>
      <c r="I129" s="46" t="n"/>
      <c r="J129" s="28" t="n"/>
      <c r="K129" s="46" t="n"/>
      <c r="L129" s="28" t="n"/>
      <c r="M129" s="47" t="n"/>
      <c r="N129" s="47" t="n"/>
      <c r="O129" s="27">
        <f>IF(B129="","",IFERROR(IF(OR(J129="Closed",J129="Canceled"),MAX(0,K129-B129),MAX(0,TODAY()-B129)),0))</f>
        <v/>
      </c>
      <c r="P129" s="27">
        <f>IF(B129="","",IFERROR(IF(F129="Critical",'Dashboard'!$K$9,IF(F129="High",'Dashboard'!$K$10,IF(F129="Medium",'Dashboard'!$K$11,IF(F129="Low",'Dashboard'!$K$12,"")))),""))</f>
        <v/>
      </c>
      <c r="Q129" s="27">
        <f>IF(B129="","",IFERROR(IF(J129="Canceled","Canceled",IF(J129="Closed","Closed",IF(O129&gt;P129,"Overdue","On Track"))),"Check Data"))</f>
        <v/>
      </c>
      <c r="R129" s="28" t="n"/>
      <c r="S129" s="28" t="n"/>
    </row>
    <row r="130">
      <c r="A130" s="28" t="n"/>
      <c r="B130" s="46" t="n"/>
      <c r="C130" s="28" t="n"/>
      <c r="D130" s="28" t="n"/>
      <c r="E130" s="28" t="n"/>
      <c r="F130" s="28" t="n"/>
      <c r="G130" s="28" t="n"/>
      <c r="H130" s="28" t="n"/>
      <c r="I130" s="46" t="n"/>
      <c r="J130" s="28" t="n"/>
      <c r="K130" s="46" t="n"/>
      <c r="L130" s="28" t="n"/>
      <c r="M130" s="47" t="n"/>
      <c r="N130" s="47" t="n"/>
      <c r="O130" s="27">
        <f>IF(B130="","",IFERROR(IF(OR(J130="Closed",J130="Canceled"),MAX(0,K130-B130),MAX(0,TODAY()-B130)),0))</f>
        <v/>
      </c>
      <c r="P130" s="27">
        <f>IF(B130="","",IFERROR(IF(F130="Critical",'Dashboard'!$K$9,IF(F130="High",'Dashboard'!$K$10,IF(F130="Medium",'Dashboard'!$K$11,IF(F130="Low",'Dashboard'!$K$12,"")))),""))</f>
        <v/>
      </c>
      <c r="Q130" s="27">
        <f>IF(B130="","",IFERROR(IF(J130="Canceled","Canceled",IF(J130="Closed","Closed",IF(O130&gt;P130,"Overdue","On Track"))),"Check Data"))</f>
        <v/>
      </c>
      <c r="R130" s="28" t="n"/>
      <c r="S130" s="28" t="n"/>
    </row>
    <row r="131">
      <c r="A131" s="28" t="n"/>
      <c r="B131" s="46" t="n"/>
      <c r="C131" s="28" t="n"/>
      <c r="D131" s="28" t="n"/>
      <c r="E131" s="28" t="n"/>
      <c r="F131" s="28" t="n"/>
      <c r="G131" s="28" t="n"/>
      <c r="H131" s="28" t="n"/>
      <c r="I131" s="46" t="n"/>
      <c r="J131" s="28" t="n"/>
      <c r="K131" s="46" t="n"/>
      <c r="L131" s="28" t="n"/>
      <c r="M131" s="47" t="n"/>
      <c r="N131" s="47" t="n"/>
      <c r="O131" s="27">
        <f>IF(B131="","",IFERROR(IF(OR(J131="Closed",J131="Canceled"),MAX(0,K131-B131),MAX(0,TODAY()-B131)),0))</f>
        <v/>
      </c>
      <c r="P131" s="27">
        <f>IF(B131="","",IFERROR(IF(F131="Critical",'Dashboard'!$K$9,IF(F131="High",'Dashboard'!$K$10,IF(F131="Medium",'Dashboard'!$K$11,IF(F131="Low",'Dashboard'!$K$12,"")))),""))</f>
        <v/>
      </c>
      <c r="Q131" s="27">
        <f>IF(B131="","",IFERROR(IF(J131="Canceled","Canceled",IF(J131="Closed","Closed",IF(O131&gt;P131,"Overdue","On Track"))),"Check Data"))</f>
        <v/>
      </c>
      <c r="R131" s="28" t="n"/>
      <c r="S131" s="28" t="n"/>
    </row>
    <row r="132">
      <c r="A132" s="28" t="n"/>
      <c r="B132" s="46" t="n"/>
      <c r="C132" s="28" t="n"/>
      <c r="D132" s="28" t="n"/>
      <c r="E132" s="28" t="n"/>
      <c r="F132" s="28" t="n"/>
      <c r="G132" s="28" t="n"/>
      <c r="H132" s="28" t="n"/>
      <c r="I132" s="46" t="n"/>
      <c r="J132" s="28" t="n"/>
      <c r="K132" s="46" t="n"/>
      <c r="L132" s="28" t="n"/>
      <c r="M132" s="47" t="n"/>
      <c r="N132" s="47" t="n"/>
      <c r="O132" s="27">
        <f>IF(B132="","",IFERROR(IF(OR(J132="Closed",J132="Canceled"),MAX(0,K132-B132),MAX(0,TODAY()-B132)),0))</f>
        <v/>
      </c>
      <c r="P132" s="27">
        <f>IF(B132="","",IFERROR(IF(F132="Critical",'Dashboard'!$K$9,IF(F132="High",'Dashboard'!$K$10,IF(F132="Medium",'Dashboard'!$K$11,IF(F132="Low",'Dashboard'!$K$12,"")))),""))</f>
        <v/>
      </c>
      <c r="Q132" s="27">
        <f>IF(B132="","",IFERROR(IF(J132="Canceled","Canceled",IF(J132="Closed","Closed",IF(O132&gt;P132,"Overdue","On Track"))),"Check Data"))</f>
        <v/>
      </c>
      <c r="R132" s="28" t="n"/>
      <c r="S132" s="28" t="n"/>
    </row>
    <row r="133">
      <c r="A133" s="28" t="n"/>
      <c r="B133" s="46" t="n"/>
      <c r="C133" s="28" t="n"/>
      <c r="D133" s="28" t="n"/>
      <c r="E133" s="28" t="n"/>
      <c r="F133" s="28" t="n"/>
      <c r="G133" s="28" t="n"/>
      <c r="H133" s="28" t="n"/>
      <c r="I133" s="46" t="n"/>
      <c r="J133" s="28" t="n"/>
      <c r="K133" s="46" t="n"/>
      <c r="L133" s="28" t="n"/>
      <c r="M133" s="47" t="n"/>
      <c r="N133" s="47" t="n"/>
      <c r="O133" s="27">
        <f>IF(B133="","",IFERROR(IF(OR(J133="Closed",J133="Canceled"),MAX(0,K133-B133),MAX(0,TODAY()-B133)),0))</f>
        <v/>
      </c>
      <c r="P133" s="27">
        <f>IF(B133="","",IFERROR(IF(F133="Critical",'Dashboard'!$K$9,IF(F133="High",'Dashboard'!$K$10,IF(F133="Medium",'Dashboard'!$K$11,IF(F133="Low",'Dashboard'!$K$12,"")))),""))</f>
        <v/>
      </c>
      <c r="Q133" s="27">
        <f>IF(B133="","",IFERROR(IF(J133="Canceled","Canceled",IF(J133="Closed","Closed",IF(O133&gt;P133,"Overdue","On Track"))),"Check Data"))</f>
        <v/>
      </c>
      <c r="R133" s="28" t="n"/>
      <c r="S133" s="28" t="n"/>
    </row>
    <row r="134">
      <c r="A134" s="28" t="n"/>
      <c r="B134" s="46" t="n"/>
      <c r="C134" s="28" t="n"/>
      <c r="D134" s="28" t="n"/>
      <c r="E134" s="28" t="n"/>
      <c r="F134" s="28" t="n"/>
      <c r="G134" s="28" t="n"/>
      <c r="H134" s="28" t="n"/>
      <c r="I134" s="46" t="n"/>
      <c r="J134" s="28" t="n"/>
      <c r="K134" s="46" t="n"/>
      <c r="L134" s="28" t="n"/>
      <c r="M134" s="47" t="n"/>
      <c r="N134" s="47" t="n"/>
      <c r="O134" s="27">
        <f>IF(B134="","",IFERROR(IF(OR(J134="Closed",J134="Canceled"),MAX(0,K134-B134),MAX(0,TODAY()-B134)),0))</f>
        <v/>
      </c>
      <c r="P134" s="27">
        <f>IF(B134="","",IFERROR(IF(F134="Critical",'Dashboard'!$K$9,IF(F134="High",'Dashboard'!$K$10,IF(F134="Medium",'Dashboard'!$K$11,IF(F134="Low",'Dashboard'!$K$12,"")))),""))</f>
        <v/>
      </c>
      <c r="Q134" s="27">
        <f>IF(B134="","",IFERROR(IF(J134="Canceled","Canceled",IF(J134="Closed","Closed",IF(O134&gt;P134,"Overdue","On Track"))),"Check Data"))</f>
        <v/>
      </c>
      <c r="R134" s="28" t="n"/>
      <c r="S134" s="28" t="n"/>
    </row>
    <row r="135">
      <c r="A135" s="28" t="n"/>
      <c r="B135" s="46" t="n"/>
      <c r="C135" s="28" t="n"/>
      <c r="D135" s="28" t="n"/>
      <c r="E135" s="28" t="n"/>
      <c r="F135" s="28" t="n"/>
      <c r="G135" s="28" t="n"/>
      <c r="H135" s="28" t="n"/>
      <c r="I135" s="46" t="n"/>
      <c r="J135" s="28" t="n"/>
      <c r="K135" s="46" t="n"/>
      <c r="L135" s="28" t="n"/>
      <c r="M135" s="47" t="n"/>
      <c r="N135" s="47" t="n"/>
      <c r="O135" s="27">
        <f>IF(B135="","",IFERROR(IF(OR(J135="Closed",J135="Canceled"),MAX(0,K135-B135),MAX(0,TODAY()-B135)),0))</f>
        <v/>
      </c>
      <c r="P135" s="27">
        <f>IF(B135="","",IFERROR(IF(F135="Critical",'Dashboard'!$K$9,IF(F135="High",'Dashboard'!$K$10,IF(F135="Medium",'Dashboard'!$K$11,IF(F135="Low",'Dashboard'!$K$12,"")))),""))</f>
        <v/>
      </c>
      <c r="Q135" s="27">
        <f>IF(B135="","",IFERROR(IF(J135="Canceled","Canceled",IF(J135="Closed","Closed",IF(O135&gt;P135,"Overdue","On Track"))),"Check Data"))</f>
        <v/>
      </c>
      <c r="R135" s="28" t="n"/>
      <c r="S135" s="28" t="n"/>
    </row>
    <row r="136">
      <c r="A136" s="28" t="n"/>
      <c r="B136" s="46" t="n"/>
      <c r="C136" s="28" t="n"/>
      <c r="D136" s="28" t="n"/>
      <c r="E136" s="28" t="n"/>
      <c r="F136" s="28" t="n"/>
      <c r="G136" s="28" t="n"/>
      <c r="H136" s="28" t="n"/>
      <c r="I136" s="46" t="n"/>
      <c r="J136" s="28" t="n"/>
      <c r="K136" s="46" t="n"/>
      <c r="L136" s="28" t="n"/>
      <c r="M136" s="47" t="n"/>
      <c r="N136" s="47" t="n"/>
      <c r="O136" s="27">
        <f>IF(B136="","",IFERROR(IF(OR(J136="Closed",J136="Canceled"),MAX(0,K136-B136),MAX(0,TODAY()-B136)),0))</f>
        <v/>
      </c>
      <c r="P136" s="27">
        <f>IF(B136="","",IFERROR(IF(F136="Critical",'Dashboard'!$K$9,IF(F136="High",'Dashboard'!$K$10,IF(F136="Medium",'Dashboard'!$K$11,IF(F136="Low",'Dashboard'!$K$12,"")))),""))</f>
        <v/>
      </c>
      <c r="Q136" s="27">
        <f>IF(B136="","",IFERROR(IF(J136="Canceled","Canceled",IF(J136="Closed","Closed",IF(O136&gt;P136,"Overdue","On Track"))),"Check Data"))</f>
        <v/>
      </c>
      <c r="R136" s="28" t="n"/>
      <c r="S136" s="28" t="n"/>
    </row>
    <row r="137">
      <c r="A137" s="28" t="n"/>
      <c r="B137" s="46" t="n"/>
      <c r="C137" s="28" t="n"/>
      <c r="D137" s="28" t="n"/>
      <c r="E137" s="28" t="n"/>
      <c r="F137" s="28" t="n"/>
      <c r="G137" s="28" t="n"/>
      <c r="H137" s="28" t="n"/>
      <c r="I137" s="46" t="n"/>
      <c r="J137" s="28" t="n"/>
      <c r="K137" s="46" t="n"/>
      <c r="L137" s="28" t="n"/>
      <c r="M137" s="47" t="n"/>
      <c r="N137" s="47" t="n"/>
      <c r="O137" s="27">
        <f>IF(B137="","",IFERROR(IF(OR(J137="Closed",J137="Canceled"),MAX(0,K137-B137),MAX(0,TODAY()-B137)),0))</f>
        <v/>
      </c>
      <c r="P137" s="27">
        <f>IF(B137="","",IFERROR(IF(F137="Critical",'Dashboard'!$K$9,IF(F137="High",'Dashboard'!$K$10,IF(F137="Medium",'Dashboard'!$K$11,IF(F137="Low",'Dashboard'!$K$12,"")))),""))</f>
        <v/>
      </c>
      <c r="Q137" s="27">
        <f>IF(B137="","",IFERROR(IF(J137="Canceled","Canceled",IF(J137="Closed","Closed",IF(O137&gt;P137,"Overdue","On Track"))),"Check Data"))</f>
        <v/>
      </c>
      <c r="R137" s="28" t="n"/>
      <c r="S137" s="28" t="n"/>
    </row>
    <row r="138">
      <c r="A138" s="28" t="n"/>
      <c r="B138" s="46" t="n"/>
      <c r="C138" s="28" t="n"/>
      <c r="D138" s="28" t="n"/>
      <c r="E138" s="28" t="n"/>
      <c r="F138" s="28" t="n"/>
      <c r="G138" s="28" t="n"/>
      <c r="H138" s="28" t="n"/>
      <c r="I138" s="46" t="n"/>
      <c r="J138" s="28" t="n"/>
      <c r="K138" s="46" t="n"/>
      <c r="L138" s="28" t="n"/>
      <c r="M138" s="47" t="n"/>
      <c r="N138" s="47" t="n"/>
      <c r="O138" s="27">
        <f>IF(B138="","",IFERROR(IF(OR(J138="Closed",J138="Canceled"),MAX(0,K138-B138),MAX(0,TODAY()-B138)),0))</f>
        <v/>
      </c>
      <c r="P138" s="27">
        <f>IF(B138="","",IFERROR(IF(F138="Critical",'Dashboard'!$K$9,IF(F138="High",'Dashboard'!$K$10,IF(F138="Medium",'Dashboard'!$K$11,IF(F138="Low",'Dashboard'!$K$12,"")))),""))</f>
        <v/>
      </c>
      <c r="Q138" s="27">
        <f>IF(B138="","",IFERROR(IF(J138="Canceled","Canceled",IF(J138="Closed","Closed",IF(O138&gt;P138,"Overdue","On Track"))),"Check Data"))</f>
        <v/>
      </c>
      <c r="R138" s="28" t="n"/>
      <c r="S138" s="28" t="n"/>
    </row>
    <row r="139">
      <c r="A139" s="28" t="n"/>
      <c r="B139" s="46" t="n"/>
      <c r="C139" s="28" t="n"/>
      <c r="D139" s="28" t="n"/>
      <c r="E139" s="28" t="n"/>
      <c r="F139" s="28" t="n"/>
      <c r="G139" s="28" t="n"/>
      <c r="H139" s="28" t="n"/>
      <c r="I139" s="46" t="n"/>
      <c r="J139" s="28" t="n"/>
      <c r="K139" s="46" t="n"/>
      <c r="L139" s="28" t="n"/>
      <c r="M139" s="47" t="n"/>
      <c r="N139" s="47" t="n"/>
      <c r="O139" s="27">
        <f>IF(B139="","",IFERROR(IF(OR(J139="Closed",J139="Canceled"),MAX(0,K139-B139),MAX(0,TODAY()-B139)),0))</f>
        <v/>
      </c>
      <c r="P139" s="27">
        <f>IF(B139="","",IFERROR(IF(F139="Critical",'Dashboard'!$K$9,IF(F139="High",'Dashboard'!$K$10,IF(F139="Medium",'Dashboard'!$K$11,IF(F139="Low",'Dashboard'!$K$12,"")))),""))</f>
        <v/>
      </c>
      <c r="Q139" s="27">
        <f>IF(B139="","",IFERROR(IF(J139="Canceled","Canceled",IF(J139="Closed","Closed",IF(O139&gt;P139,"Overdue","On Track"))),"Check Data"))</f>
        <v/>
      </c>
      <c r="R139" s="28" t="n"/>
      <c r="S139" s="28" t="n"/>
    </row>
    <row r="140">
      <c r="A140" s="28" t="n"/>
      <c r="B140" s="46" t="n"/>
      <c r="C140" s="28" t="n"/>
      <c r="D140" s="28" t="n"/>
      <c r="E140" s="28" t="n"/>
      <c r="F140" s="28" t="n"/>
      <c r="G140" s="28" t="n"/>
      <c r="H140" s="28" t="n"/>
      <c r="I140" s="46" t="n"/>
      <c r="J140" s="28" t="n"/>
      <c r="K140" s="46" t="n"/>
      <c r="L140" s="28" t="n"/>
      <c r="M140" s="47" t="n"/>
      <c r="N140" s="47" t="n"/>
      <c r="O140" s="27">
        <f>IF(B140="","",IFERROR(IF(OR(J140="Closed",J140="Canceled"),MAX(0,K140-B140),MAX(0,TODAY()-B140)),0))</f>
        <v/>
      </c>
      <c r="P140" s="27">
        <f>IF(B140="","",IFERROR(IF(F140="Critical",'Dashboard'!$K$9,IF(F140="High",'Dashboard'!$K$10,IF(F140="Medium",'Dashboard'!$K$11,IF(F140="Low",'Dashboard'!$K$12,"")))),""))</f>
        <v/>
      </c>
      <c r="Q140" s="27">
        <f>IF(B140="","",IFERROR(IF(J140="Canceled","Canceled",IF(J140="Closed","Closed",IF(O140&gt;P140,"Overdue","On Track"))),"Check Data"))</f>
        <v/>
      </c>
      <c r="R140" s="28" t="n"/>
      <c r="S140" s="28" t="n"/>
    </row>
    <row r="141">
      <c r="A141" s="28" t="n"/>
      <c r="B141" s="46" t="n"/>
      <c r="C141" s="28" t="n"/>
      <c r="D141" s="28" t="n"/>
      <c r="E141" s="28" t="n"/>
      <c r="F141" s="28" t="n"/>
      <c r="G141" s="28" t="n"/>
      <c r="H141" s="28" t="n"/>
      <c r="I141" s="46" t="n"/>
      <c r="J141" s="28" t="n"/>
      <c r="K141" s="46" t="n"/>
      <c r="L141" s="28" t="n"/>
      <c r="M141" s="47" t="n"/>
      <c r="N141" s="47" t="n"/>
      <c r="O141" s="27">
        <f>IF(B141="","",IFERROR(IF(OR(J141="Closed",J141="Canceled"),MAX(0,K141-B141),MAX(0,TODAY()-B141)),0))</f>
        <v/>
      </c>
      <c r="P141" s="27">
        <f>IF(B141="","",IFERROR(IF(F141="Critical",'Dashboard'!$K$9,IF(F141="High",'Dashboard'!$K$10,IF(F141="Medium",'Dashboard'!$K$11,IF(F141="Low",'Dashboard'!$K$12,"")))),""))</f>
        <v/>
      </c>
      <c r="Q141" s="27">
        <f>IF(B141="","",IFERROR(IF(J141="Canceled","Canceled",IF(J141="Closed","Closed",IF(O141&gt;P141,"Overdue","On Track"))),"Check Data"))</f>
        <v/>
      </c>
      <c r="R141" s="28" t="n"/>
      <c r="S141" s="28" t="n"/>
    </row>
    <row r="142">
      <c r="A142" s="28" t="n"/>
      <c r="B142" s="46" t="n"/>
      <c r="C142" s="28" t="n"/>
      <c r="D142" s="28" t="n"/>
      <c r="E142" s="28" t="n"/>
      <c r="F142" s="28" t="n"/>
      <c r="G142" s="28" t="n"/>
      <c r="H142" s="28" t="n"/>
      <c r="I142" s="46" t="n"/>
      <c r="J142" s="28" t="n"/>
      <c r="K142" s="46" t="n"/>
      <c r="L142" s="28" t="n"/>
      <c r="M142" s="47" t="n"/>
      <c r="N142" s="47" t="n"/>
      <c r="O142" s="27">
        <f>IF(B142="","",IFERROR(IF(OR(J142="Closed",J142="Canceled"),MAX(0,K142-B142),MAX(0,TODAY()-B142)),0))</f>
        <v/>
      </c>
      <c r="P142" s="27">
        <f>IF(B142="","",IFERROR(IF(F142="Critical",'Dashboard'!$K$9,IF(F142="High",'Dashboard'!$K$10,IF(F142="Medium",'Dashboard'!$K$11,IF(F142="Low",'Dashboard'!$K$12,"")))),""))</f>
        <v/>
      </c>
      <c r="Q142" s="27">
        <f>IF(B142="","",IFERROR(IF(J142="Canceled","Canceled",IF(J142="Closed","Closed",IF(O142&gt;P142,"Overdue","On Track"))),"Check Data"))</f>
        <v/>
      </c>
      <c r="R142" s="28" t="n"/>
      <c r="S142" s="28" t="n"/>
    </row>
    <row r="143">
      <c r="A143" s="28" t="n"/>
      <c r="B143" s="46" t="n"/>
      <c r="C143" s="28" t="n"/>
      <c r="D143" s="28" t="n"/>
      <c r="E143" s="28" t="n"/>
      <c r="F143" s="28" t="n"/>
      <c r="G143" s="28" t="n"/>
      <c r="H143" s="28" t="n"/>
      <c r="I143" s="46" t="n"/>
      <c r="J143" s="28" t="n"/>
      <c r="K143" s="46" t="n"/>
      <c r="L143" s="28" t="n"/>
      <c r="M143" s="47" t="n"/>
      <c r="N143" s="47" t="n"/>
      <c r="O143" s="27">
        <f>IF(B143="","",IFERROR(IF(OR(J143="Closed",J143="Canceled"),MAX(0,K143-B143),MAX(0,TODAY()-B143)),0))</f>
        <v/>
      </c>
      <c r="P143" s="27">
        <f>IF(B143="","",IFERROR(IF(F143="Critical",'Dashboard'!$K$9,IF(F143="High",'Dashboard'!$K$10,IF(F143="Medium",'Dashboard'!$K$11,IF(F143="Low",'Dashboard'!$K$12,"")))),""))</f>
        <v/>
      </c>
      <c r="Q143" s="27">
        <f>IF(B143="","",IFERROR(IF(J143="Canceled","Canceled",IF(J143="Closed","Closed",IF(O143&gt;P143,"Overdue","On Track"))),"Check Data"))</f>
        <v/>
      </c>
      <c r="R143" s="28" t="n"/>
      <c r="S143" s="28" t="n"/>
    </row>
    <row r="144">
      <c r="A144" s="28" t="n"/>
      <c r="B144" s="46" t="n"/>
      <c r="C144" s="28" t="n"/>
      <c r="D144" s="28" t="n"/>
      <c r="E144" s="28" t="n"/>
      <c r="F144" s="28" t="n"/>
      <c r="G144" s="28" t="n"/>
      <c r="H144" s="28" t="n"/>
      <c r="I144" s="46" t="n"/>
      <c r="J144" s="28" t="n"/>
      <c r="K144" s="46" t="n"/>
      <c r="L144" s="28" t="n"/>
      <c r="M144" s="47" t="n"/>
      <c r="N144" s="47" t="n"/>
      <c r="O144" s="27">
        <f>IF(B144="","",IFERROR(IF(OR(J144="Closed",J144="Canceled"),MAX(0,K144-B144),MAX(0,TODAY()-B144)),0))</f>
        <v/>
      </c>
      <c r="P144" s="27">
        <f>IF(B144="","",IFERROR(IF(F144="Critical",'Dashboard'!$K$9,IF(F144="High",'Dashboard'!$K$10,IF(F144="Medium",'Dashboard'!$K$11,IF(F144="Low",'Dashboard'!$K$12,"")))),""))</f>
        <v/>
      </c>
      <c r="Q144" s="27">
        <f>IF(B144="","",IFERROR(IF(J144="Canceled","Canceled",IF(J144="Closed","Closed",IF(O144&gt;P144,"Overdue","On Track"))),"Check Data"))</f>
        <v/>
      </c>
      <c r="R144" s="28" t="n"/>
      <c r="S144" s="28" t="n"/>
    </row>
    <row r="145">
      <c r="A145" s="28" t="n"/>
      <c r="B145" s="46" t="n"/>
      <c r="C145" s="28" t="n"/>
      <c r="D145" s="28" t="n"/>
      <c r="E145" s="28" t="n"/>
      <c r="F145" s="28" t="n"/>
      <c r="G145" s="28" t="n"/>
      <c r="H145" s="28" t="n"/>
      <c r="I145" s="46" t="n"/>
      <c r="J145" s="28" t="n"/>
      <c r="K145" s="46" t="n"/>
      <c r="L145" s="28" t="n"/>
      <c r="M145" s="47" t="n"/>
      <c r="N145" s="47" t="n"/>
      <c r="O145" s="27">
        <f>IF(B145="","",IFERROR(IF(OR(J145="Closed",J145="Canceled"),MAX(0,K145-B145),MAX(0,TODAY()-B145)),0))</f>
        <v/>
      </c>
      <c r="P145" s="27">
        <f>IF(B145="","",IFERROR(IF(F145="Critical",'Dashboard'!$K$9,IF(F145="High",'Dashboard'!$K$10,IF(F145="Medium",'Dashboard'!$K$11,IF(F145="Low",'Dashboard'!$K$12,"")))),""))</f>
        <v/>
      </c>
      <c r="Q145" s="27">
        <f>IF(B145="","",IFERROR(IF(J145="Canceled","Canceled",IF(J145="Closed","Closed",IF(O145&gt;P145,"Overdue","On Track"))),"Check Data"))</f>
        <v/>
      </c>
      <c r="R145" s="28" t="n"/>
      <c r="S145" s="28" t="n"/>
    </row>
    <row r="146">
      <c r="A146" s="28" t="n"/>
      <c r="B146" s="46" t="n"/>
      <c r="C146" s="28" t="n"/>
      <c r="D146" s="28" t="n"/>
      <c r="E146" s="28" t="n"/>
      <c r="F146" s="28" t="n"/>
      <c r="G146" s="28" t="n"/>
      <c r="H146" s="28" t="n"/>
      <c r="I146" s="46" t="n"/>
      <c r="J146" s="28" t="n"/>
      <c r="K146" s="46" t="n"/>
      <c r="L146" s="28" t="n"/>
      <c r="M146" s="47" t="n"/>
      <c r="N146" s="47" t="n"/>
      <c r="O146" s="27">
        <f>IF(B146="","",IFERROR(IF(OR(J146="Closed",J146="Canceled"),MAX(0,K146-B146),MAX(0,TODAY()-B146)),0))</f>
        <v/>
      </c>
      <c r="P146" s="27">
        <f>IF(B146="","",IFERROR(IF(F146="Critical",'Dashboard'!$K$9,IF(F146="High",'Dashboard'!$K$10,IF(F146="Medium",'Dashboard'!$K$11,IF(F146="Low",'Dashboard'!$K$12,"")))),""))</f>
        <v/>
      </c>
      <c r="Q146" s="27">
        <f>IF(B146="","",IFERROR(IF(J146="Canceled","Canceled",IF(J146="Closed","Closed",IF(O146&gt;P146,"Overdue","On Track"))),"Check Data"))</f>
        <v/>
      </c>
      <c r="R146" s="28" t="n"/>
      <c r="S146" s="28" t="n"/>
    </row>
    <row r="147">
      <c r="A147" s="28" t="n"/>
      <c r="B147" s="46" t="n"/>
      <c r="C147" s="28" t="n"/>
      <c r="D147" s="28" t="n"/>
      <c r="E147" s="28" t="n"/>
      <c r="F147" s="28" t="n"/>
      <c r="G147" s="28" t="n"/>
      <c r="H147" s="28" t="n"/>
      <c r="I147" s="46" t="n"/>
      <c r="J147" s="28" t="n"/>
      <c r="K147" s="46" t="n"/>
      <c r="L147" s="28" t="n"/>
      <c r="M147" s="47" t="n"/>
      <c r="N147" s="47" t="n"/>
      <c r="O147" s="27">
        <f>IF(B147="","",IFERROR(IF(OR(J147="Closed",J147="Canceled"),MAX(0,K147-B147),MAX(0,TODAY()-B147)),0))</f>
        <v/>
      </c>
      <c r="P147" s="27">
        <f>IF(B147="","",IFERROR(IF(F147="Critical",'Dashboard'!$K$9,IF(F147="High",'Dashboard'!$K$10,IF(F147="Medium",'Dashboard'!$K$11,IF(F147="Low",'Dashboard'!$K$12,"")))),""))</f>
        <v/>
      </c>
      <c r="Q147" s="27">
        <f>IF(B147="","",IFERROR(IF(J147="Canceled","Canceled",IF(J147="Closed","Closed",IF(O147&gt;P147,"Overdue","On Track"))),"Check Data"))</f>
        <v/>
      </c>
      <c r="R147" s="28" t="n"/>
      <c r="S147" s="28" t="n"/>
    </row>
    <row r="148">
      <c r="A148" s="28" t="n"/>
      <c r="B148" s="46" t="n"/>
      <c r="C148" s="28" t="n"/>
      <c r="D148" s="28" t="n"/>
      <c r="E148" s="28" t="n"/>
      <c r="F148" s="28" t="n"/>
      <c r="G148" s="28" t="n"/>
      <c r="H148" s="28" t="n"/>
      <c r="I148" s="46" t="n"/>
      <c r="J148" s="28" t="n"/>
      <c r="K148" s="46" t="n"/>
      <c r="L148" s="28" t="n"/>
      <c r="M148" s="47" t="n"/>
      <c r="N148" s="47" t="n"/>
      <c r="O148" s="27">
        <f>IF(B148="","",IFERROR(IF(OR(J148="Closed",J148="Canceled"),MAX(0,K148-B148),MAX(0,TODAY()-B148)),0))</f>
        <v/>
      </c>
      <c r="P148" s="27">
        <f>IF(B148="","",IFERROR(IF(F148="Critical",'Dashboard'!$K$9,IF(F148="High",'Dashboard'!$K$10,IF(F148="Medium",'Dashboard'!$K$11,IF(F148="Low",'Dashboard'!$K$12,"")))),""))</f>
        <v/>
      </c>
      <c r="Q148" s="27">
        <f>IF(B148="","",IFERROR(IF(J148="Canceled","Canceled",IF(J148="Closed","Closed",IF(O148&gt;P148,"Overdue","On Track"))),"Check Data"))</f>
        <v/>
      </c>
      <c r="R148" s="28" t="n"/>
      <c r="S148" s="28" t="n"/>
    </row>
    <row r="149">
      <c r="A149" s="28" t="n"/>
      <c r="B149" s="46" t="n"/>
      <c r="C149" s="28" t="n"/>
      <c r="D149" s="28" t="n"/>
      <c r="E149" s="28" t="n"/>
      <c r="F149" s="28" t="n"/>
      <c r="G149" s="28" t="n"/>
      <c r="H149" s="28" t="n"/>
      <c r="I149" s="46" t="n"/>
      <c r="J149" s="28" t="n"/>
      <c r="K149" s="46" t="n"/>
      <c r="L149" s="28" t="n"/>
      <c r="M149" s="47" t="n"/>
      <c r="N149" s="47" t="n"/>
      <c r="O149" s="27">
        <f>IF(B149="","",IFERROR(IF(OR(J149="Closed",J149="Canceled"),MAX(0,K149-B149),MAX(0,TODAY()-B149)),0))</f>
        <v/>
      </c>
      <c r="P149" s="27">
        <f>IF(B149="","",IFERROR(IF(F149="Critical",'Dashboard'!$K$9,IF(F149="High",'Dashboard'!$K$10,IF(F149="Medium",'Dashboard'!$K$11,IF(F149="Low",'Dashboard'!$K$12,"")))),""))</f>
        <v/>
      </c>
      <c r="Q149" s="27">
        <f>IF(B149="","",IFERROR(IF(J149="Canceled","Canceled",IF(J149="Closed","Closed",IF(O149&gt;P149,"Overdue","On Track"))),"Check Data"))</f>
        <v/>
      </c>
      <c r="R149" s="28" t="n"/>
      <c r="S149" s="28" t="n"/>
    </row>
    <row r="150">
      <c r="A150" s="28" t="n"/>
      <c r="B150" s="46" t="n"/>
      <c r="C150" s="28" t="n"/>
      <c r="D150" s="28" t="n"/>
      <c r="E150" s="28" t="n"/>
      <c r="F150" s="28" t="n"/>
      <c r="G150" s="28" t="n"/>
      <c r="H150" s="28" t="n"/>
      <c r="I150" s="46" t="n"/>
      <c r="J150" s="28" t="n"/>
      <c r="K150" s="46" t="n"/>
      <c r="L150" s="28" t="n"/>
      <c r="M150" s="47" t="n"/>
      <c r="N150" s="47" t="n"/>
      <c r="O150" s="27">
        <f>IF(B150="","",IFERROR(IF(OR(J150="Closed",J150="Canceled"),MAX(0,K150-B150),MAX(0,TODAY()-B150)),0))</f>
        <v/>
      </c>
      <c r="P150" s="27">
        <f>IF(B150="","",IFERROR(IF(F150="Critical",'Dashboard'!$K$9,IF(F150="High",'Dashboard'!$K$10,IF(F150="Medium",'Dashboard'!$K$11,IF(F150="Low",'Dashboard'!$K$12,"")))),""))</f>
        <v/>
      </c>
      <c r="Q150" s="27">
        <f>IF(B150="","",IFERROR(IF(J150="Canceled","Canceled",IF(J150="Closed","Closed",IF(O150&gt;P150,"Overdue","On Track"))),"Check Data"))</f>
        <v/>
      </c>
      <c r="R150" s="28" t="n"/>
      <c r="S150" s="28" t="n"/>
    </row>
    <row r="151">
      <c r="A151" s="28" t="n"/>
      <c r="B151" s="46" t="n"/>
      <c r="C151" s="28" t="n"/>
      <c r="D151" s="28" t="n"/>
      <c r="E151" s="28" t="n"/>
      <c r="F151" s="28" t="n"/>
      <c r="G151" s="28" t="n"/>
      <c r="H151" s="28" t="n"/>
      <c r="I151" s="46" t="n"/>
      <c r="J151" s="28" t="n"/>
      <c r="K151" s="46" t="n"/>
      <c r="L151" s="28" t="n"/>
      <c r="M151" s="47" t="n"/>
      <c r="N151" s="47" t="n"/>
      <c r="O151" s="27">
        <f>IF(B151="","",IFERROR(IF(OR(J151="Closed",J151="Canceled"),MAX(0,K151-B151),MAX(0,TODAY()-B151)),0))</f>
        <v/>
      </c>
      <c r="P151" s="27">
        <f>IF(B151="","",IFERROR(IF(F151="Critical",'Dashboard'!$K$9,IF(F151="High",'Dashboard'!$K$10,IF(F151="Medium",'Dashboard'!$K$11,IF(F151="Low",'Dashboard'!$K$12,"")))),""))</f>
        <v/>
      </c>
      <c r="Q151" s="27">
        <f>IF(B151="","",IFERROR(IF(J151="Canceled","Canceled",IF(J151="Closed","Closed",IF(O151&gt;P151,"Overdue","On Track"))),"Check Data"))</f>
        <v/>
      </c>
      <c r="R151" s="28" t="n"/>
      <c r="S151" s="28" t="n"/>
    </row>
    <row r="152">
      <c r="A152" s="28" t="n"/>
      <c r="B152" s="46" t="n"/>
      <c r="C152" s="28" t="n"/>
      <c r="D152" s="28" t="n"/>
      <c r="E152" s="28" t="n"/>
      <c r="F152" s="28" t="n"/>
      <c r="G152" s="28" t="n"/>
      <c r="H152" s="28" t="n"/>
      <c r="I152" s="46" t="n"/>
      <c r="J152" s="28" t="n"/>
      <c r="K152" s="46" t="n"/>
      <c r="L152" s="28" t="n"/>
      <c r="M152" s="47" t="n"/>
      <c r="N152" s="47" t="n"/>
      <c r="O152" s="27">
        <f>IF(B152="","",IFERROR(IF(OR(J152="Closed",J152="Canceled"),MAX(0,K152-B152),MAX(0,TODAY()-B152)),0))</f>
        <v/>
      </c>
      <c r="P152" s="27">
        <f>IF(B152="","",IFERROR(IF(F152="Critical",'Dashboard'!$K$9,IF(F152="High",'Dashboard'!$K$10,IF(F152="Medium",'Dashboard'!$K$11,IF(F152="Low",'Dashboard'!$K$12,"")))),""))</f>
        <v/>
      </c>
      <c r="Q152" s="27">
        <f>IF(B152="","",IFERROR(IF(J152="Canceled","Canceled",IF(J152="Closed","Closed",IF(O152&gt;P152,"Overdue","On Track"))),"Check Data"))</f>
        <v/>
      </c>
      <c r="R152" s="28" t="n"/>
      <c r="S152" s="28" t="n"/>
    </row>
    <row r="153">
      <c r="A153" s="28" t="n"/>
      <c r="B153" s="46" t="n"/>
      <c r="C153" s="28" t="n"/>
      <c r="D153" s="28" t="n"/>
      <c r="E153" s="28" t="n"/>
      <c r="F153" s="28" t="n"/>
      <c r="G153" s="28" t="n"/>
      <c r="H153" s="28" t="n"/>
      <c r="I153" s="46" t="n"/>
      <c r="J153" s="28" t="n"/>
      <c r="K153" s="46" t="n"/>
      <c r="L153" s="28" t="n"/>
      <c r="M153" s="47" t="n"/>
      <c r="N153" s="47" t="n"/>
      <c r="O153" s="27">
        <f>IF(B153="","",IFERROR(IF(OR(J153="Closed",J153="Canceled"),MAX(0,K153-B153),MAX(0,TODAY()-B153)),0))</f>
        <v/>
      </c>
      <c r="P153" s="27">
        <f>IF(B153="","",IFERROR(IF(F153="Critical",'Dashboard'!$K$9,IF(F153="High",'Dashboard'!$K$10,IF(F153="Medium",'Dashboard'!$K$11,IF(F153="Low",'Dashboard'!$K$12,"")))),""))</f>
        <v/>
      </c>
      <c r="Q153" s="27">
        <f>IF(B153="","",IFERROR(IF(J153="Canceled","Canceled",IF(J153="Closed","Closed",IF(O153&gt;P153,"Overdue","On Track"))),"Check Data"))</f>
        <v/>
      </c>
      <c r="R153" s="28" t="n"/>
      <c r="S153" s="28" t="n"/>
    </row>
    <row r="154">
      <c r="A154" s="28" t="n"/>
      <c r="B154" s="46" t="n"/>
      <c r="C154" s="28" t="n"/>
      <c r="D154" s="28" t="n"/>
      <c r="E154" s="28" t="n"/>
      <c r="F154" s="28" t="n"/>
      <c r="G154" s="28" t="n"/>
      <c r="H154" s="28" t="n"/>
      <c r="I154" s="46" t="n"/>
      <c r="J154" s="28" t="n"/>
      <c r="K154" s="46" t="n"/>
      <c r="L154" s="28" t="n"/>
      <c r="M154" s="47" t="n"/>
      <c r="N154" s="47" t="n"/>
      <c r="O154" s="27">
        <f>IF(B154="","",IFERROR(IF(OR(J154="Closed",J154="Canceled"),MAX(0,K154-B154),MAX(0,TODAY()-B154)),0))</f>
        <v/>
      </c>
      <c r="P154" s="27">
        <f>IF(B154="","",IFERROR(IF(F154="Critical",'Dashboard'!$K$9,IF(F154="High",'Dashboard'!$K$10,IF(F154="Medium",'Dashboard'!$K$11,IF(F154="Low",'Dashboard'!$K$12,"")))),""))</f>
        <v/>
      </c>
      <c r="Q154" s="27">
        <f>IF(B154="","",IFERROR(IF(J154="Canceled","Canceled",IF(J154="Closed","Closed",IF(O154&gt;P154,"Overdue","On Track"))),"Check Data"))</f>
        <v/>
      </c>
      <c r="R154" s="28" t="n"/>
      <c r="S154" s="28" t="n"/>
    </row>
    <row r="155">
      <c r="A155" s="28" t="n"/>
      <c r="B155" s="46" t="n"/>
      <c r="C155" s="28" t="n"/>
      <c r="D155" s="28" t="n"/>
      <c r="E155" s="28" t="n"/>
      <c r="F155" s="28" t="n"/>
      <c r="G155" s="28" t="n"/>
      <c r="H155" s="28" t="n"/>
      <c r="I155" s="46" t="n"/>
      <c r="J155" s="28" t="n"/>
      <c r="K155" s="46" t="n"/>
      <c r="L155" s="28" t="n"/>
      <c r="M155" s="47" t="n"/>
      <c r="N155" s="47" t="n"/>
      <c r="O155" s="27">
        <f>IF(B155="","",IFERROR(IF(OR(J155="Closed",J155="Canceled"),MAX(0,K155-B155),MAX(0,TODAY()-B155)),0))</f>
        <v/>
      </c>
      <c r="P155" s="27">
        <f>IF(B155="","",IFERROR(IF(F155="Critical",'Dashboard'!$K$9,IF(F155="High",'Dashboard'!$K$10,IF(F155="Medium",'Dashboard'!$K$11,IF(F155="Low",'Dashboard'!$K$12,"")))),""))</f>
        <v/>
      </c>
      <c r="Q155" s="27">
        <f>IF(B155="","",IFERROR(IF(J155="Canceled","Canceled",IF(J155="Closed","Closed",IF(O155&gt;P155,"Overdue","On Track"))),"Check Data"))</f>
        <v/>
      </c>
      <c r="R155" s="28" t="n"/>
      <c r="S155" s="28" t="n"/>
    </row>
    <row r="156">
      <c r="A156" s="28" t="n"/>
      <c r="B156" s="46" t="n"/>
      <c r="C156" s="28" t="n"/>
      <c r="D156" s="28" t="n"/>
      <c r="E156" s="28" t="n"/>
      <c r="F156" s="28" t="n"/>
      <c r="G156" s="28" t="n"/>
      <c r="H156" s="28" t="n"/>
      <c r="I156" s="46" t="n"/>
      <c r="J156" s="28" t="n"/>
      <c r="K156" s="46" t="n"/>
      <c r="L156" s="28" t="n"/>
      <c r="M156" s="47" t="n"/>
      <c r="N156" s="47" t="n"/>
      <c r="O156" s="27">
        <f>IF(B156="","",IFERROR(IF(OR(J156="Closed",J156="Canceled"),MAX(0,K156-B156),MAX(0,TODAY()-B156)),0))</f>
        <v/>
      </c>
      <c r="P156" s="27">
        <f>IF(B156="","",IFERROR(IF(F156="Critical",'Dashboard'!$K$9,IF(F156="High",'Dashboard'!$K$10,IF(F156="Medium",'Dashboard'!$K$11,IF(F156="Low",'Dashboard'!$K$12,"")))),""))</f>
        <v/>
      </c>
      <c r="Q156" s="27">
        <f>IF(B156="","",IFERROR(IF(J156="Canceled","Canceled",IF(J156="Closed","Closed",IF(O156&gt;P156,"Overdue","On Track"))),"Check Data"))</f>
        <v/>
      </c>
      <c r="R156" s="28" t="n"/>
      <c r="S156" s="28" t="n"/>
    </row>
    <row r="157">
      <c r="A157" s="28" t="n"/>
      <c r="B157" s="46" t="n"/>
      <c r="C157" s="28" t="n"/>
      <c r="D157" s="28" t="n"/>
      <c r="E157" s="28" t="n"/>
      <c r="F157" s="28" t="n"/>
      <c r="G157" s="28" t="n"/>
      <c r="H157" s="28" t="n"/>
      <c r="I157" s="46" t="n"/>
      <c r="J157" s="28" t="n"/>
      <c r="K157" s="46" t="n"/>
      <c r="L157" s="28" t="n"/>
      <c r="M157" s="47" t="n"/>
      <c r="N157" s="47" t="n"/>
      <c r="O157" s="27">
        <f>IF(B157="","",IFERROR(IF(OR(J157="Closed",J157="Canceled"),MAX(0,K157-B157),MAX(0,TODAY()-B157)),0))</f>
        <v/>
      </c>
      <c r="P157" s="27">
        <f>IF(B157="","",IFERROR(IF(F157="Critical",'Dashboard'!$K$9,IF(F157="High",'Dashboard'!$K$10,IF(F157="Medium",'Dashboard'!$K$11,IF(F157="Low",'Dashboard'!$K$12,"")))),""))</f>
        <v/>
      </c>
      <c r="Q157" s="27">
        <f>IF(B157="","",IFERROR(IF(J157="Canceled","Canceled",IF(J157="Closed","Closed",IF(O157&gt;P157,"Overdue","On Track"))),"Check Data"))</f>
        <v/>
      </c>
      <c r="R157" s="28" t="n"/>
      <c r="S157" s="28" t="n"/>
    </row>
    <row r="158">
      <c r="A158" s="28" t="n"/>
      <c r="B158" s="46" t="n"/>
      <c r="C158" s="28" t="n"/>
      <c r="D158" s="28" t="n"/>
      <c r="E158" s="28" t="n"/>
      <c r="F158" s="28" t="n"/>
      <c r="G158" s="28" t="n"/>
      <c r="H158" s="28" t="n"/>
      <c r="I158" s="46" t="n"/>
      <c r="J158" s="28" t="n"/>
      <c r="K158" s="46" t="n"/>
      <c r="L158" s="28" t="n"/>
      <c r="M158" s="47" t="n"/>
      <c r="N158" s="47" t="n"/>
      <c r="O158" s="27">
        <f>IF(B158="","",IFERROR(IF(OR(J158="Closed",J158="Canceled"),MAX(0,K158-B158),MAX(0,TODAY()-B158)),0))</f>
        <v/>
      </c>
      <c r="P158" s="27">
        <f>IF(B158="","",IFERROR(IF(F158="Critical",'Dashboard'!$K$9,IF(F158="High",'Dashboard'!$K$10,IF(F158="Medium",'Dashboard'!$K$11,IF(F158="Low",'Dashboard'!$K$12,"")))),""))</f>
        <v/>
      </c>
      <c r="Q158" s="27">
        <f>IF(B158="","",IFERROR(IF(J158="Canceled","Canceled",IF(J158="Closed","Closed",IF(O158&gt;P158,"Overdue","On Track"))),"Check Data"))</f>
        <v/>
      </c>
      <c r="R158" s="28" t="n"/>
      <c r="S158" s="28" t="n"/>
    </row>
    <row r="159">
      <c r="A159" s="28" t="n"/>
      <c r="B159" s="46" t="n"/>
      <c r="C159" s="28" t="n"/>
      <c r="D159" s="28" t="n"/>
      <c r="E159" s="28" t="n"/>
      <c r="F159" s="28" t="n"/>
      <c r="G159" s="28" t="n"/>
      <c r="H159" s="28" t="n"/>
      <c r="I159" s="46" t="n"/>
      <c r="J159" s="28" t="n"/>
      <c r="K159" s="46" t="n"/>
      <c r="L159" s="28" t="n"/>
      <c r="M159" s="47" t="n"/>
      <c r="N159" s="47" t="n"/>
      <c r="O159" s="27">
        <f>IF(B159="","",IFERROR(IF(OR(J159="Closed",J159="Canceled"),MAX(0,K159-B159),MAX(0,TODAY()-B159)),0))</f>
        <v/>
      </c>
      <c r="P159" s="27">
        <f>IF(B159="","",IFERROR(IF(F159="Critical",'Dashboard'!$K$9,IF(F159="High",'Dashboard'!$K$10,IF(F159="Medium",'Dashboard'!$K$11,IF(F159="Low",'Dashboard'!$K$12,"")))),""))</f>
        <v/>
      </c>
      <c r="Q159" s="27">
        <f>IF(B159="","",IFERROR(IF(J159="Canceled","Canceled",IF(J159="Closed","Closed",IF(O159&gt;P159,"Overdue","On Track"))),"Check Data"))</f>
        <v/>
      </c>
      <c r="R159" s="28" t="n"/>
      <c r="S159" s="28" t="n"/>
    </row>
    <row r="160">
      <c r="A160" s="28" t="n"/>
      <c r="B160" s="46" t="n"/>
      <c r="C160" s="28" t="n"/>
      <c r="D160" s="28" t="n"/>
      <c r="E160" s="28" t="n"/>
      <c r="F160" s="28" t="n"/>
      <c r="G160" s="28" t="n"/>
      <c r="H160" s="28" t="n"/>
      <c r="I160" s="46" t="n"/>
      <c r="J160" s="28" t="n"/>
      <c r="K160" s="46" t="n"/>
      <c r="L160" s="28" t="n"/>
      <c r="M160" s="47" t="n"/>
      <c r="N160" s="47" t="n"/>
      <c r="O160" s="27">
        <f>IF(B160="","",IFERROR(IF(OR(J160="Closed",J160="Canceled"),MAX(0,K160-B160),MAX(0,TODAY()-B160)),0))</f>
        <v/>
      </c>
      <c r="P160" s="27">
        <f>IF(B160="","",IFERROR(IF(F160="Critical",'Dashboard'!$K$9,IF(F160="High",'Dashboard'!$K$10,IF(F160="Medium",'Dashboard'!$K$11,IF(F160="Low",'Dashboard'!$K$12,"")))),""))</f>
        <v/>
      </c>
      <c r="Q160" s="27">
        <f>IF(B160="","",IFERROR(IF(J160="Canceled","Canceled",IF(J160="Closed","Closed",IF(O160&gt;P160,"Overdue","On Track"))),"Check Data"))</f>
        <v/>
      </c>
      <c r="R160" s="28" t="n"/>
      <c r="S160" s="28" t="n"/>
    </row>
    <row r="161">
      <c r="A161" s="28" t="n"/>
      <c r="B161" s="46" t="n"/>
      <c r="C161" s="28" t="n"/>
      <c r="D161" s="28" t="n"/>
      <c r="E161" s="28" t="n"/>
      <c r="F161" s="28" t="n"/>
      <c r="G161" s="28" t="n"/>
      <c r="H161" s="28" t="n"/>
      <c r="I161" s="46" t="n"/>
      <c r="J161" s="28" t="n"/>
      <c r="K161" s="46" t="n"/>
      <c r="L161" s="28" t="n"/>
      <c r="M161" s="47" t="n"/>
      <c r="N161" s="47" t="n"/>
      <c r="O161" s="27">
        <f>IF(B161="","",IFERROR(IF(OR(J161="Closed",J161="Canceled"),MAX(0,K161-B161),MAX(0,TODAY()-B161)),0))</f>
        <v/>
      </c>
      <c r="P161" s="27">
        <f>IF(B161="","",IFERROR(IF(F161="Critical",'Dashboard'!$K$9,IF(F161="High",'Dashboard'!$K$10,IF(F161="Medium",'Dashboard'!$K$11,IF(F161="Low",'Dashboard'!$K$12,"")))),""))</f>
        <v/>
      </c>
      <c r="Q161" s="27">
        <f>IF(B161="","",IFERROR(IF(J161="Canceled","Canceled",IF(J161="Closed","Closed",IF(O161&gt;P161,"Overdue","On Track"))),"Check Data"))</f>
        <v/>
      </c>
      <c r="R161" s="28" t="n"/>
      <c r="S161" s="28" t="n"/>
    </row>
    <row r="162">
      <c r="A162" s="28" t="n"/>
      <c r="B162" s="46" t="n"/>
      <c r="C162" s="28" t="n"/>
      <c r="D162" s="28" t="n"/>
      <c r="E162" s="28" t="n"/>
      <c r="F162" s="28" t="n"/>
      <c r="G162" s="28" t="n"/>
      <c r="H162" s="28" t="n"/>
      <c r="I162" s="46" t="n"/>
      <c r="J162" s="28" t="n"/>
      <c r="K162" s="46" t="n"/>
      <c r="L162" s="28" t="n"/>
      <c r="M162" s="47" t="n"/>
      <c r="N162" s="47" t="n"/>
      <c r="O162" s="27">
        <f>IF(B162="","",IFERROR(IF(OR(J162="Closed",J162="Canceled"),MAX(0,K162-B162),MAX(0,TODAY()-B162)),0))</f>
        <v/>
      </c>
      <c r="P162" s="27">
        <f>IF(B162="","",IFERROR(IF(F162="Critical",'Dashboard'!$K$9,IF(F162="High",'Dashboard'!$K$10,IF(F162="Medium",'Dashboard'!$K$11,IF(F162="Low",'Dashboard'!$K$12,"")))),""))</f>
        <v/>
      </c>
      <c r="Q162" s="27">
        <f>IF(B162="","",IFERROR(IF(J162="Canceled","Canceled",IF(J162="Closed","Closed",IF(O162&gt;P162,"Overdue","On Track"))),"Check Data"))</f>
        <v/>
      </c>
      <c r="R162" s="28" t="n"/>
      <c r="S162" s="28" t="n"/>
    </row>
    <row r="163">
      <c r="A163" s="28" t="n"/>
      <c r="B163" s="46" t="n"/>
      <c r="C163" s="28" t="n"/>
      <c r="D163" s="28" t="n"/>
      <c r="E163" s="28" t="n"/>
      <c r="F163" s="28" t="n"/>
      <c r="G163" s="28" t="n"/>
      <c r="H163" s="28" t="n"/>
      <c r="I163" s="46" t="n"/>
      <c r="J163" s="28" t="n"/>
      <c r="K163" s="46" t="n"/>
      <c r="L163" s="28" t="n"/>
      <c r="M163" s="47" t="n"/>
      <c r="N163" s="47" t="n"/>
      <c r="O163" s="27">
        <f>IF(B163="","",IFERROR(IF(OR(J163="Closed",J163="Canceled"),MAX(0,K163-B163),MAX(0,TODAY()-B163)),0))</f>
        <v/>
      </c>
      <c r="P163" s="27">
        <f>IF(B163="","",IFERROR(IF(F163="Critical",'Dashboard'!$K$9,IF(F163="High",'Dashboard'!$K$10,IF(F163="Medium",'Dashboard'!$K$11,IF(F163="Low",'Dashboard'!$K$12,"")))),""))</f>
        <v/>
      </c>
      <c r="Q163" s="27">
        <f>IF(B163="","",IFERROR(IF(J163="Canceled","Canceled",IF(J163="Closed","Closed",IF(O163&gt;P163,"Overdue","On Track"))),"Check Data"))</f>
        <v/>
      </c>
      <c r="R163" s="28" t="n"/>
      <c r="S163" s="28" t="n"/>
    </row>
    <row r="164">
      <c r="A164" s="28" t="n"/>
      <c r="B164" s="46" t="n"/>
      <c r="C164" s="28" t="n"/>
      <c r="D164" s="28" t="n"/>
      <c r="E164" s="28" t="n"/>
      <c r="F164" s="28" t="n"/>
      <c r="G164" s="28" t="n"/>
      <c r="H164" s="28" t="n"/>
      <c r="I164" s="46" t="n"/>
      <c r="J164" s="28" t="n"/>
      <c r="K164" s="46" t="n"/>
      <c r="L164" s="28" t="n"/>
      <c r="M164" s="47" t="n"/>
      <c r="N164" s="47" t="n"/>
      <c r="O164" s="27">
        <f>IF(B164="","",IFERROR(IF(OR(J164="Closed",J164="Canceled"),MAX(0,K164-B164),MAX(0,TODAY()-B164)),0))</f>
        <v/>
      </c>
      <c r="P164" s="27">
        <f>IF(B164="","",IFERROR(IF(F164="Critical",'Dashboard'!$K$9,IF(F164="High",'Dashboard'!$K$10,IF(F164="Medium",'Dashboard'!$K$11,IF(F164="Low",'Dashboard'!$K$12,"")))),""))</f>
        <v/>
      </c>
      <c r="Q164" s="27">
        <f>IF(B164="","",IFERROR(IF(J164="Canceled","Canceled",IF(J164="Closed","Closed",IF(O164&gt;P164,"Overdue","On Track"))),"Check Data"))</f>
        <v/>
      </c>
      <c r="R164" s="28" t="n"/>
      <c r="S164" s="28" t="n"/>
    </row>
    <row r="165">
      <c r="A165" s="28" t="n"/>
      <c r="B165" s="46" t="n"/>
      <c r="C165" s="28" t="n"/>
      <c r="D165" s="28" t="n"/>
      <c r="E165" s="28" t="n"/>
      <c r="F165" s="28" t="n"/>
      <c r="G165" s="28" t="n"/>
      <c r="H165" s="28" t="n"/>
      <c r="I165" s="46" t="n"/>
      <c r="J165" s="28" t="n"/>
      <c r="K165" s="46" t="n"/>
      <c r="L165" s="28" t="n"/>
      <c r="M165" s="47" t="n"/>
      <c r="N165" s="47" t="n"/>
      <c r="O165" s="27">
        <f>IF(B165="","",IFERROR(IF(OR(J165="Closed",J165="Canceled"),MAX(0,K165-B165),MAX(0,TODAY()-B165)),0))</f>
        <v/>
      </c>
      <c r="P165" s="27">
        <f>IF(B165="","",IFERROR(IF(F165="Critical",'Dashboard'!$K$9,IF(F165="High",'Dashboard'!$K$10,IF(F165="Medium",'Dashboard'!$K$11,IF(F165="Low",'Dashboard'!$K$12,"")))),""))</f>
        <v/>
      </c>
      <c r="Q165" s="27">
        <f>IF(B165="","",IFERROR(IF(J165="Canceled","Canceled",IF(J165="Closed","Closed",IF(O165&gt;P165,"Overdue","On Track"))),"Check Data"))</f>
        <v/>
      </c>
      <c r="R165" s="28" t="n"/>
      <c r="S165" s="28" t="n"/>
    </row>
    <row r="166">
      <c r="A166" s="28" t="n"/>
      <c r="B166" s="46" t="n"/>
      <c r="C166" s="28" t="n"/>
      <c r="D166" s="28" t="n"/>
      <c r="E166" s="28" t="n"/>
      <c r="F166" s="28" t="n"/>
      <c r="G166" s="28" t="n"/>
      <c r="H166" s="28" t="n"/>
      <c r="I166" s="46" t="n"/>
      <c r="J166" s="28" t="n"/>
      <c r="K166" s="46" t="n"/>
      <c r="L166" s="28" t="n"/>
      <c r="M166" s="47" t="n"/>
      <c r="N166" s="47" t="n"/>
      <c r="O166" s="27">
        <f>IF(B166="","",IFERROR(IF(OR(J166="Closed",J166="Canceled"),MAX(0,K166-B166),MAX(0,TODAY()-B166)),0))</f>
        <v/>
      </c>
      <c r="P166" s="27">
        <f>IF(B166="","",IFERROR(IF(F166="Critical",'Dashboard'!$K$9,IF(F166="High",'Dashboard'!$K$10,IF(F166="Medium",'Dashboard'!$K$11,IF(F166="Low",'Dashboard'!$K$12,"")))),""))</f>
        <v/>
      </c>
      <c r="Q166" s="27">
        <f>IF(B166="","",IFERROR(IF(J166="Canceled","Canceled",IF(J166="Closed","Closed",IF(O166&gt;P166,"Overdue","On Track"))),"Check Data"))</f>
        <v/>
      </c>
      <c r="R166" s="28" t="n"/>
      <c r="S166" s="28" t="n"/>
    </row>
    <row r="167">
      <c r="A167" s="28" t="n"/>
      <c r="B167" s="46" t="n"/>
      <c r="C167" s="28" t="n"/>
      <c r="D167" s="28" t="n"/>
      <c r="E167" s="28" t="n"/>
      <c r="F167" s="28" t="n"/>
      <c r="G167" s="28" t="n"/>
      <c r="H167" s="28" t="n"/>
      <c r="I167" s="46" t="n"/>
      <c r="J167" s="28" t="n"/>
      <c r="K167" s="46" t="n"/>
      <c r="L167" s="28" t="n"/>
      <c r="M167" s="47" t="n"/>
      <c r="N167" s="47" t="n"/>
      <c r="O167" s="27">
        <f>IF(B167="","",IFERROR(IF(OR(J167="Closed",J167="Canceled"),MAX(0,K167-B167),MAX(0,TODAY()-B167)),0))</f>
        <v/>
      </c>
      <c r="P167" s="27">
        <f>IF(B167="","",IFERROR(IF(F167="Critical",'Dashboard'!$K$9,IF(F167="High",'Dashboard'!$K$10,IF(F167="Medium",'Dashboard'!$K$11,IF(F167="Low",'Dashboard'!$K$12,"")))),""))</f>
        <v/>
      </c>
      <c r="Q167" s="27">
        <f>IF(B167="","",IFERROR(IF(J167="Canceled","Canceled",IF(J167="Closed","Closed",IF(O167&gt;P167,"Overdue","On Track"))),"Check Data"))</f>
        <v/>
      </c>
      <c r="R167" s="28" t="n"/>
      <c r="S167" s="28" t="n"/>
    </row>
    <row r="168">
      <c r="A168" s="28" t="n"/>
      <c r="B168" s="46" t="n"/>
      <c r="C168" s="28" t="n"/>
      <c r="D168" s="28" t="n"/>
      <c r="E168" s="28" t="n"/>
      <c r="F168" s="28" t="n"/>
      <c r="G168" s="28" t="n"/>
      <c r="H168" s="28" t="n"/>
      <c r="I168" s="46" t="n"/>
      <c r="J168" s="28" t="n"/>
      <c r="K168" s="46" t="n"/>
      <c r="L168" s="28" t="n"/>
      <c r="M168" s="47" t="n"/>
      <c r="N168" s="47" t="n"/>
      <c r="O168" s="27">
        <f>IF(B168="","",IFERROR(IF(OR(J168="Closed",J168="Canceled"),MAX(0,K168-B168),MAX(0,TODAY()-B168)),0))</f>
        <v/>
      </c>
      <c r="P168" s="27">
        <f>IF(B168="","",IFERROR(IF(F168="Critical",'Dashboard'!$K$9,IF(F168="High",'Dashboard'!$K$10,IF(F168="Medium",'Dashboard'!$K$11,IF(F168="Low",'Dashboard'!$K$12,"")))),""))</f>
        <v/>
      </c>
      <c r="Q168" s="27">
        <f>IF(B168="","",IFERROR(IF(J168="Canceled","Canceled",IF(J168="Closed","Closed",IF(O168&gt;P168,"Overdue","On Track"))),"Check Data"))</f>
        <v/>
      </c>
      <c r="R168" s="28" t="n"/>
      <c r="S168" s="28" t="n"/>
    </row>
    <row r="169">
      <c r="A169" s="28" t="n"/>
      <c r="B169" s="46" t="n"/>
      <c r="C169" s="28" t="n"/>
      <c r="D169" s="28" t="n"/>
      <c r="E169" s="28" t="n"/>
      <c r="F169" s="28" t="n"/>
      <c r="G169" s="28" t="n"/>
      <c r="H169" s="28" t="n"/>
      <c r="I169" s="46" t="n"/>
      <c r="J169" s="28" t="n"/>
      <c r="K169" s="46" t="n"/>
      <c r="L169" s="28" t="n"/>
      <c r="M169" s="47" t="n"/>
      <c r="N169" s="47" t="n"/>
      <c r="O169" s="27">
        <f>IF(B169="","",IFERROR(IF(OR(J169="Closed",J169="Canceled"),MAX(0,K169-B169),MAX(0,TODAY()-B169)),0))</f>
        <v/>
      </c>
      <c r="P169" s="27">
        <f>IF(B169="","",IFERROR(IF(F169="Critical",'Dashboard'!$K$9,IF(F169="High",'Dashboard'!$K$10,IF(F169="Medium",'Dashboard'!$K$11,IF(F169="Low",'Dashboard'!$K$12,"")))),""))</f>
        <v/>
      </c>
      <c r="Q169" s="27">
        <f>IF(B169="","",IFERROR(IF(J169="Canceled","Canceled",IF(J169="Closed","Closed",IF(O169&gt;P169,"Overdue","On Track"))),"Check Data"))</f>
        <v/>
      </c>
      <c r="R169" s="28" t="n"/>
      <c r="S169" s="28" t="n"/>
    </row>
    <row r="170">
      <c r="A170" s="28" t="n"/>
      <c r="B170" s="46" t="n"/>
      <c r="C170" s="28" t="n"/>
      <c r="D170" s="28" t="n"/>
      <c r="E170" s="28" t="n"/>
      <c r="F170" s="28" t="n"/>
      <c r="G170" s="28" t="n"/>
      <c r="H170" s="28" t="n"/>
      <c r="I170" s="46" t="n"/>
      <c r="J170" s="28" t="n"/>
      <c r="K170" s="46" t="n"/>
      <c r="L170" s="28" t="n"/>
      <c r="M170" s="47" t="n"/>
      <c r="N170" s="47" t="n"/>
      <c r="O170" s="27">
        <f>IF(B170="","",IFERROR(IF(OR(J170="Closed",J170="Canceled"),MAX(0,K170-B170),MAX(0,TODAY()-B170)),0))</f>
        <v/>
      </c>
      <c r="P170" s="27">
        <f>IF(B170="","",IFERROR(IF(F170="Critical",'Dashboard'!$K$9,IF(F170="High",'Dashboard'!$K$10,IF(F170="Medium",'Dashboard'!$K$11,IF(F170="Low",'Dashboard'!$K$12,"")))),""))</f>
        <v/>
      </c>
      <c r="Q170" s="27">
        <f>IF(B170="","",IFERROR(IF(J170="Canceled","Canceled",IF(J170="Closed","Closed",IF(O170&gt;P170,"Overdue","On Track"))),"Check Data"))</f>
        <v/>
      </c>
      <c r="R170" s="28" t="n"/>
      <c r="S170" s="28" t="n"/>
    </row>
    <row r="171">
      <c r="A171" s="28" t="n"/>
      <c r="B171" s="46" t="n"/>
      <c r="C171" s="28" t="n"/>
      <c r="D171" s="28" t="n"/>
      <c r="E171" s="28" t="n"/>
      <c r="F171" s="28" t="n"/>
      <c r="G171" s="28" t="n"/>
      <c r="H171" s="28" t="n"/>
      <c r="I171" s="46" t="n"/>
      <c r="J171" s="28" t="n"/>
      <c r="K171" s="46" t="n"/>
      <c r="L171" s="28" t="n"/>
      <c r="M171" s="47" t="n"/>
      <c r="N171" s="47" t="n"/>
      <c r="O171" s="27">
        <f>IF(B171="","",IFERROR(IF(OR(J171="Closed",J171="Canceled"),MAX(0,K171-B171),MAX(0,TODAY()-B171)),0))</f>
        <v/>
      </c>
      <c r="P171" s="27">
        <f>IF(B171="","",IFERROR(IF(F171="Critical",'Dashboard'!$K$9,IF(F171="High",'Dashboard'!$K$10,IF(F171="Medium",'Dashboard'!$K$11,IF(F171="Low",'Dashboard'!$K$12,"")))),""))</f>
        <v/>
      </c>
      <c r="Q171" s="27">
        <f>IF(B171="","",IFERROR(IF(J171="Canceled","Canceled",IF(J171="Closed","Closed",IF(O171&gt;P171,"Overdue","On Track"))),"Check Data"))</f>
        <v/>
      </c>
      <c r="R171" s="28" t="n"/>
      <c r="S171" s="28" t="n"/>
    </row>
    <row r="172">
      <c r="A172" s="28" t="n"/>
      <c r="B172" s="46" t="n"/>
      <c r="C172" s="28" t="n"/>
      <c r="D172" s="28" t="n"/>
      <c r="E172" s="28" t="n"/>
      <c r="F172" s="28" t="n"/>
      <c r="G172" s="28" t="n"/>
      <c r="H172" s="28" t="n"/>
      <c r="I172" s="46" t="n"/>
      <c r="J172" s="28" t="n"/>
      <c r="K172" s="46" t="n"/>
      <c r="L172" s="28" t="n"/>
      <c r="M172" s="47" t="n"/>
      <c r="N172" s="47" t="n"/>
      <c r="O172" s="27">
        <f>IF(B172="","",IFERROR(IF(OR(J172="Closed",J172="Canceled"),MAX(0,K172-B172),MAX(0,TODAY()-B172)),0))</f>
        <v/>
      </c>
      <c r="P172" s="27">
        <f>IF(B172="","",IFERROR(IF(F172="Critical",'Dashboard'!$K$9,IF(F172="High",'Dashboard'!$K$10,IF(F172="Medium",'Dashboard'!$K$11,IF(F172="Low",'Dashboard'!$K$12,"")))),""))</f>
        <v/>
      </c>
      <c r="Q172" s="27">
        <f>IF(B172="","",IFERROR(IF(J172="Canceled","Canceled",IF(J172="Closed","Closed",IF(O172&gt;P172,"Overdue","On Track"))),"Check Data"))</f>
        <v/>
      </c>
      <c r="R172" s="28" t="n"/>
      <c r="S172" s="28" t="n"/>
    </row>
    <row r="173">
      <c r="A173" s="28" t="n"/>
      <c r="B173" s="46" t="n"/>
      <c r="C173" s="28" t="n"/>
      <c r="D173" s="28" t="n"/>
      <c r="E173" s="28" t="n"/>
      <c r="F173" s="28" t="n"/>
      <c r="G173" s="28" t="n"/>
      <c r="H173" s="28" t="n"/>
      <c r="I173" s="46" t="n"/>
      <c r="J173" s="28" t="n"/>
      <c r="K173" s="46" t="n"/>
      <c r="L173" s="28" t="n"/>
      <c r="M173" s="47" t="n"/>
      <c r="N173" s="47" t="n"/>
      <c r="O173" s="27">
        <f>IF(B173="","",IFERROR(IF(OR(J173="Closed",J173="Canceled"),MAX(0,K173-B173),MAX(0,TODAY()-B173)),0))</f>
        <v/>
      </c>
      <c r="P173" s="27">
        <f>IF(B173="","",IFERROR(IF(F173="Critical",'Dashboard'!$K$9,IF(F173="High",'Dashboard'!$K$10,IF(F173="Medium",'Dashboard'!$K$11,IF(F173="Low",'Dashboard'!$K$12,"")))),""))</f>
        <v/>
      </c>
      <c r="Q173" s="27">
        <f>IF(B173="","",IFERROR(IF(J173="Canceled","Canceled",IF(J173="Closed","Closed",IF(O173&gt;P173,"Overdue","On Track"))),"Check Data"))</f>
        <v/>
      </c>
      <c r="R173" s="28" t="n"/>
      <c r="S173" s="28" t="n"/>
    </row>
    <row r="174">
      <c r="A174" s="28" t="n"/>
      <c r="B174" s="46" t="n"/>
      <c r="C174" s="28" t="n"/>
      <c r="D174" s="28" t="n"/>
      <c r="E174" s="28" t="n"/>
      <c r="F174" s="28" t="n"/>
      <c r="G174" s="28" t="n"/>
      <c r="H174" s="28" t="n"/>
      <c r="I174" s="46" t="n"/>
      <c r="J174" s="28" t="n"/>
      <c r="K174" s="46" t="n"/>
      <c r="L174" s="28" t="n"/>
      <c r="M174" s="47" t="n"/>
      <c r="N174" s="47" t="n"/>
      <c r="O174" s="27">
        <f>IF(B174="","",IFERROR(IF(OR(J174="Closed",J174="Canceled"),MAX(0,K174-B174),MAX(0,TODAY()-B174)),0))</f>
        <v/>
      </c>
      <c r="P174" s="27">
        <f>IF(B174="","",IFERROR(IF(F174="Critical",'Dashboard'!$K$9,IF(F174="High",'Dashboard'!$K$10,IF(F174="Medium",'Dashboard'!$K$11,IF(F174="Low",'Dashboard'!$K$12,"")))),""))</f>
        <v/>
      </c>
      <c r="Q174" s="27">
        <f>IF(B174="","",IFERROR(IF(J174="Canceled","Canceled",IF(J174="Closed","Closed",IF(O174&gt;P174,"Overdue","On Track"))),"Check Data"))</f>
        <v/>
      </c>
      <c r="R174" s="28" t="n"/>
      <c r="S174" s="28" t="n"/>
    </row>
    <row r="175">
      <c r="A175" s="28" t="n"/>
      <c r="B175" s="46" t="n"/>
      <c r="C175" s="28" t="n"/>
      <c r="D175" s="28" t="n"/>
      <c r="E175" s="28" t="n"/>
      <c r="F175" s="28" t="n"/>
      <c r="G175" s="28" t="n"/>
      <c r="H175" s="28" t="n"/>
      <c r="I175" s="46" t="n"/>
      <c r="J175" s="28" t="n"/>
      <c r="K175" s="46" t="n"/>
      <c r="L175" s="28" t="n"/>
      <c r="M175" s="47" t="n"/>
      <c r="N175" s="47" t="n"/>
      <c r="O175" s="27">
        <f>IF(B175="","",IFERROR(IF(OR(J175="Closed",J175="Canceled"),MAX(0,K175-B175),MAX(0,TODAY()-B175)),0))</f>
        <v/>
      </c>
      <c r="P175" s="27">
        <f>IF(B175="","",IFERROR(IF(F175="Critical",'Dashboard'!$K$9,IF(F175="High",'Dashboard'!$K$10,IF(F175="Medium",'Dashboard'!$K$11,IF(F175="Low",'Dashboard'!$K$12,"")))),""))</f>
        <v/>
      </c>
      <c r="Q175" s="27">
        <f>IF(B175="","",IFERROR(IF(J175="Canceled","Canceled",IF(J175="Closed","Closed",IF(O175&gt;P175,"Overdue","On Track"))),"Check Data"))</f>
        <v/>
      </c>
      <c r="R175" s="28" t="n"/>
      <c r="S175" s="28" t="n"/>
    </row>
    <row r="176">
      <c r="A176" s="28" t="n"/>
      <c r="B176" s="46" t="n"/>
      <c r="C176" s="28" t="n"/>
      <c r="D176" s="28" t="n"/>
      <c r="E176" s="28" t="n"/>
      <c r="F176" s="28" t="n"/>
      <c r="G176" s="28" t="n"/>
      <c r="H176" s="28" t="n"/>
      <c r="I176" s="46" t="n"/>
      <c r="J176" s="28" t="n"/>
      <c r="K176" s="46" t="n"/>
      <c r="L176" s="28" t="n"/>
      <c r="M176" s="47" t="n"/>
      <c r="N176" s="47" t="n"/>
      <c r="O176" s="27">
        <f>IF(B176="","",IFERROR(IF(OR(J176="Closed",J176="Canceled"),MAX(0,K176-B176),MAX(0,TODAY()-B176)),0))</f>
        <v/>
      </c>
      <c r="P176" s="27">
        <f>IF(B176="","",IFERROR(IF(F176="Critical",'Dashboard'!$K$9,IF(F176="High",'Dashboard'!$K$10,IF(F176="Medium",'Dashboard'!$K$11,IF(F176="Low",'Dashboard'!$K$12,"")))),""))</f>
        <v/>
      </c>
      <c r="Q176" s="27">
        <f>IF(B176="","",IFERROR(IF(J176="Canceled","Canceled",IF(J176="Closed","Closed",IF(O176&gt;P176,"Overdue","On Track"))),"Check Data"))</f>
        <v/>
      </c>
      <c r="R176" s="28" t="n"/>
      <c r="S176" s="28" t="n"/>
    </row>
    <row r="177">
      <c r="A177" s="28" t="n"/>
      <c r="B177" s="46" t="n"/>
      <c r="C177" s="28" t="n"/>
      <c r="D177" s="28" t="n"/>
      <c r="E177" s="28" t="n"/>
      <c r="F177" s="28" t="n"/>
      <c r="G177" s="28" t="n"/>
      <c r="H177" s="28" t="n"/>
      <c r="I177" s="46" t="n"/>
      <c r="J177" s="28" t="n"/>
      <c r="K177" s="46" t="n"/>
      <c r="L177" s="28" t="n"/>
      <c r="M177" s="47" t="n"/>
      <c r="N177" s="47" t="n"/>
      <c r="O177" s="27">
        <f>IF(B177="","",IFERROR(IF(OR(J177="Closed",J177="Canceled"),MAX(0,K177-B177),MAX(0,TODAY()-B177)),0))</f>
        <v/>
      </c>
      <c r="P177" s="27">
        <f>IF(B177="","",IFERROR(IF(F177="Critical",'Dashboard'!$K$9,IF(F177="High",'Dashboard'!$K$10,IF(F177="Medium",'Dashboard'!$K$11,IF(F177="Low",'Dashboard'!$K$12,"")))),""))</f>
        <v/>
      </c>
      <c r="Q177" s="27">
        <f>IF(B177="","",IFERROR(IF(J177="Canceled","Canceled",IF(J177="Closed","Closed",IF(O177&gt;P177,"Overdue","On Track"))),"Check Data"))</f>
        <v/>
      </c>
      <c r="R177" s="28" t="n"/>
      <c r="S177" s="28" t="n"/>
    </row>
    <row r="178">
      <c r="A178" s="28" t="n"/>
      <c r="B178" s="46" t="n"/>
      <c r="C178" s="28" t="n"/>
      <c r="D178" s="28" t="n"/>
      <c r="E178" s="28" t="n"/>
      <c r="F178" s="28" t="n"/>
      <c r="G178" s="28" t="n"/>
      <c r="H178" s="28" t="n"/>
      <c r="I178" s="46" t="n"/>
      <c r="J178" s="28" t="n"/>
      <c r="K178" s="46" t="n"/>
      <c r="L178" s="28" t="n"/>
      <c r="M178" s="47" t="n"/>
      <c r="N178" s="47" t="n"/>
      <c r="O178" s="27">
        <f>IF(B178="","",IFERROR(IF(OR(J178="Closed",J178="Canceled"),MAX(0,K178-B178),MAX(0,TODAY()-B178)),0))</f>
        <v/>
      </c>
      <c r="P178" s="27">
        <f>IF(B178="","",IFERROR(IF(F178="Critical",'Dashboard'!$K$9,IF(F178="High",'Dashboard'!$K$10,IF(F178="Medium",'Dashboard'!$K$11,IF(F178="Low",'Dashboard'!$K$12,"")))),""))</f>
        <v/>
      </c>
      <c r="Q178" s="27">
        <f>IF(B178="","",IFERROR(IF(J178="Canceled","Canceled",IF(J178="Closed","Closed",IF(O178&gt;P178,"Overdue","On Track"))),"Check Data"))</f>
        <v/>
      </c>
      <c r="R178" s="28" t="n"/>
      <c r="S178" s="28" t="n"/>
    </row>
    <row r="179">
      <c r="A179" s="28" t="n"/>
      <c r="B179" s="46" t="n"/>
      <c r="C179" s="28" t="n"/>
      <c r="D179" s="28" t="n"/>
      <c r="E179" s="28" t="n"/>
      <c r="F179" s="28" t="n"/>
      <c r="G179" s="28" t="n"/>
      <c r="H179" s="28" t="n"/>
      <c r="I179" s="46" t="n"/>
      <c r="J179" s="28" t="n"/>
      <c r="K179" s="46" t="n"/>
      <c r="L179" s="28" t="n"/>
      <c r="M179" s="47" t="n"/>
      <c r="N179" s="47" t="n"/>
      <c r="O179" s="27">
        <f>IF(B179="","",IFERROR(IF(OR(J179="Closed",J179="Canceled"),MAX(0,K179-B179),MAX(0,TODAY()-B179)),0))</f>
        <v/>
      </c>
      <c r="P179" s="27">
        <f>IF(B179="","",IFERROR(IF(F179="Critical",'Dashboard'!$K$9,IF(F179="High",'Dashboard'!$K$10,IF(F179="Medium",'Dashboard'!$K$11,IF(F179="Low",'Dashboard'!$K$12,"")))),""))</f>
        <v/>
      </c>
      <c r="Q179" s="27">
        <f>IF(B179="","",IFERROR(IF(J179="Canceled","Canceled",IF(J179="Closed","Closed",IF(O179&gt;P179,"Overdue","On Track"))),"Check Data"))</f>
        <v/>
      </c>
      <c r="R179" s="28" t="n"/>
      <c r="S179" s="28" t="n"/>
    </row>
    <row r="180">
      <c r="A180" s="28" t="n"/>
      <c r="B180" s="46" t="n"/>
      <c r="C180" s="28" t="n"/>
      <c r="D180" s="28" t="n"/>
      <c r="E180" s="28" t="n"/>
      <c r="F180" s="28" t="n"/>
      <c r="G180" s="28" t="n"/>
      <c r="H180" s="28" t="n"/>
      <c r="I180" s="46" t="n"/>
      <c r="J180" s="28" t="n"/>
      <c r="K180" s="46" t="n"/>
      <c r="L180" s="28" t="n"/>
      <c r="M180" s="47" t="n"/>
      <c r="N180" s="47" t="n"/>
      <c r="O180" s="27">
        <f>IF(B180="","",IFERROR(IF(OR(J180="Closed",J180="Canceled"),MAX(0,K180-B180),MAX(0,TODAY()-B180)),0))</f>
        <v/>
      </c>
      <c r="P180" s="27">
        <f>IF(B180="","",IFERROR(IF(F180="Critical",'Dashboard'!$K$9,IF(F180="High",'Dashboard'!$K$10,IF(F180="Medium",'Dashboard'!$K$11,IF(F180="Low",'Dashboard'!$K$12,"")))),""))</f>
        <v/>
      </c>
      <c r="Q180" s="27">
        <f>IF(B180="","",IFERROR(IF(J180="Canceled","Canceled",IF(J180="Closed","Closed",IF(O180&gt;P180,"Overdue","On Track"))),"Check Data"))</f>
        <v/>
      </c>
      <c r="R180" s="28" t="n"/>
      <c r="S180" s="28" t="n"/>
    </row>
    <row r="181">
      <c r="A181" s="28" t="n"/>
      <c r="B181" s="46" t="n"/>
      <c r="C181" s="28" t="n"/>
      <c r="D181" s="28" t="n"/>
      <c r="E181" s="28" t="n"/>
      <c r="F181" s="28" t="n"/>
      <c r="G181" s="28" t="n"/>
      <c r="H181" s="28" t="n"/>
      <c r="I181" s="46" t="n"/>
      <c r="J181" s="28" t="n"/>
      <c r="K181" s="46" t="n"/>
      <c r="L181" s="28" t="n"/>
      <c r="M181" s="47" t="n"/>
      <c r="N181" s="47" t="n"/>
      <c r="O181" s="27">
        <f>IF(B181="","",IFERROR(IF(OR(J181="Closed",J181="Canceled"),MAX(0,K181-B181),MAX(0,TODAY()-B181)),0))</f>
        <v/>
      </c>
      <c r="P181" s="27">
        <f>IF(B181="","",IFERROR(IF(F181="Critical",'Dashboard'!$K$9,IF(F181="High",'Dashboard'!$K$10,IF(F181="Medium",'Dashboard'!$K$11,IF(F181="Low",'Dashboard'!$K$12,"")))),""))</f>
        <v/>
      </c>
      <c r="Q181" s="27">
        <f>IF(B181="","",IFERROR(IF(J181="Canceled","Canceled",IF(J181="Closed","Closed",IF(O181&gt;P181,"Overdue","On Track"))),"Check Data"))</f>
        <v/>
      </c>
      <c r="R181" s="28" t="n"/>
      <c r="S181" s="28" t="n"/>
    </row>
    <row r="182">
      <c r="A182" s="28" t="n"/>
      <c r="B182" s="46" t="n"/>
      <c r="C182" s="28" t="n"/>
      <c r="D182" s="28" t="n"/>
      <c r="E182" s="28" t="n"/>
      <c r="F182" s="28" t="n"/>
      <c r="G182" s="28" t="n"/>
      <c r="H182" s="28" t="n"/>
      <c r="I182" s="46" t="n"/>
      <c r="J182" s="28" t="n"/>
      <c r="K182" s="46" t="n"/>
      <c r="L182" s="28" t="n"/>
      <c r="M182" s="47" t="n"/>
      <c r="N182" s="47" t="n"/>
      <c r="O182" s="27">
        <f>IF(B182="","",IFERROR(IF(OR(J182="Closed",J182="Canceled"),MAX(0,K182-B182),MAX(0,TODAY()-B182)),0))</f>
        <v/>
      </c>
      <c r="P182" s="27">
        <f>IF(B182="","",IFERROR(IF(F182="Critical",'Dashboard'!$K$9,IF(F182="High",'Dashboard'!$K$10,IF(F182="Medium",'Dashboard'!$K$11,IF(F182="Low",'Dashboard'!$K$12,"")))),""))</f>
        <v/>
      </c>
      <c r="Q182" s="27">
        <f>IF(B182="","",IFERROR(IF(J182="Canceled","Canceled",IF(J182="Closed","Closed",IF(O182&gt;P182,"Overdue","On Track"))),"Check Data"))</f>
        <v/>
      </c>
      <c r="R182" s="28" t="n"/>
      <c r="S182" s="28" t="n"/>
    </row>
    <row r="183">
      <c r="A183" s="28" t="n"/>
      <c r="B183" s="46" t="n"/>
      <c r="C183" s="28" t="n"/>
      <c r="D183" s="28" t="n"/>
      <c r="E183" s="28" t="n"/>
      <c r="F183" s="28" t="n"/>
      <c r="G183" s="28" t="n"/>
      <c r="H183" s="28" t="n"/>
      <c r="I183" s="46" t="n"/>
      <c r="J183" s="28" t="n"/>
      <c r="K183" s="46" t="n"/>
      <c r="L183" s="28" t="n"/>
      <c r="M183" s="47" t="n"/>
      <c r="N183" s="47" t="n"/>
      <c r="O183" s="27">
        <f>IF(B183="","",IFERROR(IF(OR(J183="Closed",J183="Canceled"),MAX(0,K183-B183),MAX(0,TODAY()-B183)),0))</f>
        <v/>
      </c>
      <c r="P183" s="27">
        <f>IF(B183="","",IFERROR(IF(F183="Critical",'Dashboard'!$K$9,IF(F183="High",'Dashboard'!$K$10,IF(F183="Medium",'Dashboard'!$K$11,IF(F183="Low",'Dashboard'!$K$12,"")))),""))</f>
        <v/>
      </c>
      <c r="Q183" s="27">
        <f>IF(B183="","",IFERROR(IF(J183="Canceled","Canceled",IF(J183="Closed","Closed",IF(O183&gt;P183,"Overdue","On Track"))),"Check Data"))</f>
        <v/>
      </c>
      <c r="R183" s="28" t="n"/>
      <c r="S183" s="28" t="n"/>
    </row>
    <row r="184">
      <c r="A184" s="28" t="n"/>
      <c r="B184" s="46" t="n"/>
      <c r="C184" s="28" t="n"/>
      <c r="D184" s="28" t="n"/>
      <c r="E184" s="28" t="n"/>
      <c r="F184" s="28" t="n"/>
      <c r="G184" s="28" t="n"/>
      <c r="H184" s="28" t="n"/>
      <c r="I184" s="46" t="n"/>
      <c r="J184" s="28" t="n"/>
      <c r="K184" s="46" t="n"/>
      <c r="L184" s="28" t="n"/>
      <c r="M184" s="47" t="n"/>
      <c r="N184" s="47" t="n"/>
      <c r="O184" s="27">
        <f>IF(B184="","",IFERROR(IF(OR(J184="Closed",J184="Canceled"),MAX(0,K184-B184),MAX(0,TODAY()-B184)),0))</f>
        <v/>
      </c>
      <c r="P184" s="27">
        <f>IF(B184="","",IFERROR(IF(F184="Critical",'Dashboard'!$K$9,IF(F184="High",'Dashboard'!$K$10,IF(F184="Medium",'Dashboard'!$K$11,IF(F184="Low",'Dashboard'!$K$12,"")))),""))</f>
        <v/>
      </c>
      <c r="Q184" s="27">
        <f>IF(B184="","",IFERROR(IF(J184="Canceled","Canceled",IF(J184="Closed","Closed",IF(O184&gt;P184,"Overdue","On Track"))),"Check Data"))</f>
        <v/>
      </c>
      <c r="R184" s="28" t="n"/>
      <c r="S184" s="28" t="n"/>
    </row>
    <row r="185">
      <c r="A185" s="28" t="n"/>
      <c r="B185" s="46" t="n"/>
      <c r="C185" s="28" t="n"/>
      <c r="D185" s="28" t="n"/>
      <c r="E185" s="28" t="n"/>
      <c r="F185" s="28" t="n"/>
      <c r="G185" s="28" t="n"/>
      <c r="H185" s="28" t="n"/>
      <c r="I185" s="46" t="n"/>
      <c r="J185" s="28" t="n"/>
      <c r="K185" s="46" t="n"/>
      <c r="L185" s="28" t="n"/>
      <c r="M185" s="47" t="n"/>
      <c r="N185" s="47" t="n"/>
      <c r="O185" s="27">
        <f>IF(B185="","",IFERROR(IF(OR(J185="Closed",J185="Canceled"),MAX(0,K185-B185),MAX(0,TODAY()-B185)),0))</f>
        <v/>
      </c>
      <c r="P185" s="27">
        <f>IF(B185="","",IFERROR(IF(F185="Critical",'Dashboard'!$K$9,IF(F185="High",'Dashboard'!$K$10,IF(F185="Medium",'Dashboard'!$K$11,IF(F185="Low",'Dashboard'!$K$12,"")))),""))</f>
        <v/>
      </c>
      <c r="Q185" s="27">
        <f>IF(B185="","",IFERROR(IF(J185="Canceled","Canceled",IF(J185="Closed","Closed",IF(O185&gt;P185,"Overdue","On Track"))),"Check Data"))</f>
        <v/>
      </c>
      <c r="R185" s="28" t="n"/>
      <c r="S185" s="28" t="n"/>
    </row>
    <row r="186">
      <c r="A186" s="28" t="n"/>
      <c r="B186" s="46" t="n"/>
      <c r="C186" s="28" t="n"/>
      <c r="D186" s="28" t="n"/>
      <c r="E186" s="28" t="n"/>
      <c r="F186" s="28" t="n"/>
      <c r="G186" s="28" t="n"/>
      <c r="H186" s="28" t="n"/>
      <c r="I186" s="46" t="n"/>
      <c r="J186" s="28" t="n"/>
      <c r="K186" s="46" t="n"/>
      <c r="L186" s="28" t="n"/>
      <c r="M186" s="47" t="n"/>
      <c r="N186" s="47" t="n"/>
      <c r="O186" s="27">
        <f>IF(B186="","",IFERROR(IF(OR(J186="Closed",J186="Canceled"),MAX(0,K186-B186),MAX(0,TODAY()-B186)),0))</f>
        <v/>
      </c>
      <c r="P186" s="27">
        <f>IF(B186="","",IFERROR(IF(F186="Critical",'Dashboard'!$K$9,IF(F186="High",'Dashboard'!$K$10,IF(F186="Medium",'Dashboard'!$K$11,IF(F186="Low",'Dashboard'!$K$12,"")))),""))</f>
        <v/>
      </c>
      <c r="Q186" s="27">
        <f>IF(B186="","",IFERROR(IF(J186="Canceled","Canceled",IF(J186="Closed","Closed",IF(O186&gt;P186,"Overdue","On Track"))),"Check Data"))</f>
        <v/>
      </c>
      <c r="R186" s="28" t="n"/>
      <c r="S186" s="28" t="n"/>
    </row>
    <row r="187">
      <c r="A187" s="28" t="n"/>
      <c r="B187" s="46" t="n"/>
      <c r="C187" s="28" t="n"/>
      <c r="D187" s="28" t="n"/>
      <c r="E187" s="28" t="n"/>
      <c r="F187" s="28" t="n"/>
      <c r="G187" s="28" t="n"/>
      <c r="H187" s="28" t="n"/>
      <c r="I187" s="46" t="n"/>
      <c r="J187" s="28" t="n"/>
      <c r="K187" s="46" t="n"/>
      <c r="L187" s="28" t="n"/>
      <c r="M187" s="47" t="n"/>
      <c r="N187" s="47" t="n"/>
      <c r="O187" s="27">
        <f>IF(B187="","",IFERROR(IF(OR(J187="Closed",J187="Canceled"),MAX(0,K187-B187),MAX(0,TODAY()-B187)),0))</f>
        <v/>
      </c>
      <c r="P187" s="27">
        <f>IF(B187="","",IFERROR(IF(F187="Critical",'Dashboard'!$K$9,IF(F187="High",'Dashboard'!$K$10,IF(F187="Medium",'Dashboard'!$K$11,IF(F187="Low",'Dashboard'!$K$12,"")))),""))</f>
        <v/>
      </c>
      <c r="Q187" s="27">
        <f>IF(B187="","",IFERROR(IF(J187="Canceled","Canceled",IF(J187="Closed","Closed",IF(O187&gt;P187,"Overdue","On Track"))),"Check Data"))</f>
        <v/>
      </c>
      <c r="R187" s="28" t="n"/>
      <c r="S187" s="28" t="n"/>
    </row>
    <row r="188">
      <c r="A188" s="28" t="n"/>
      <c r="B188" s="46" t="n"/>
      <c r="C188" s="28" t="n"/>
      <c r="D188" s="28" t="n"/>
      <c r="E188" s="28" t="n"/>
      <c r="F188" s="28" t="n"/>
      <c r="G188" s="28" t="n"/>
      <c r="H188" s="28" t="n"/>
      <c r="I188" s="46" t="n"/>
      <c r="J188" s="28" t="n"/>
      <c r="K188" s="46" t="n"/>
      <c r="L188" s="28" t="n"/>
      <c r="M188" s="47" t="n"/>
      <c r="N188" s="47" t="n"/>
      <c r="O188" s="27">
        <f>IF(B188="","",IFERROR(IF(OR(J188="Closed",J188="Canceled"),MAX(0,K188-B188),MAX(0,TODAY()-B188)),0))</f>
        <v/>
      </c>
      <c r="P188" s="27">
        <f>IF(B188="","",IFERROR(IF(F188="Critical",'Dashboard'!$K$9,IF(F188="High",'Dashboard'!$K$10,IF(F188="Medium",'Dashboard'!$K$11,IF(F188="Low",'Dashboard'!$K$12,"")))),""))</f>
        <v/>
      </c>
      <c r="Q188" s="27">
        <f>IF(B188="","",IFERROR(IF(J188="Canceled","Canceled",IF(J188="Closed","Closed",IF(O188&gt;P188,"Overdue","On Track"))),"Check Data"))</f>
        <v/>
      </c>
      <c r="R188" s="28" t="n"/>
      <c r="S188" s="28" t="n"/>
    </row>
    <row r="189">
      <c r="A189" s="28" t="n"/>
      <c r="B189" s="46" t="n"/>
      <c r="C189" s="28" t="n"/>
      <c r="D189" s="28" t="n"/>
      <c r="E189" s="28" t="n"/>
      <c r="F189" s="28" t="n"/>
      <c r="G189" s="28" t="n"/>
      <c r="H189" s="28" t="n"/>
      <c r="I189" s="46" t="n"/>
      <c r="J189" s="28" t="n"/>
      <c r="K189" s="46" t="n"/>
      <c r="L189" s="28" t="n"/>
      <c r="M189" s="47" t="n"/>
      <c r="N189" s="47" t="n"/>
      <c r="O189" s="27">
        <f>IF(B189="","",IFERROR(IF(OR(J189="Closed",J189="Canceled"),MAX(0,K189-B189),MAX(0,TODAY()-B189)),0))</f>
        <v/>
      </c>
      <c r="P189" s="27">
        <f>IF(B189="","",IFERROR(IF(F189="Critical",'Dashboard'!$K$9,IF(F189="High",'Dashboard'!$K$10,IF(F189="Medium",'Dashboard'!$K$11,IF(F189="Low",'Dashboard'!$K$12,"")))),""))</f>
        <v/>
      </c>
      <c r="Q189" s="27">
        <f>IF(B189="","",IFERROR(IF(J189="Canceled","Canceled",IF(J189="Closed","Closed",IF(O189&gt;P189,"Overdue","On Track"))),"Check Data"))</f>
        <v/>
      </c>
      <c r="R189" s="28" t="n"/>
      <c r="S189" s="28" t="n"/>
    </row>
    <row r="190">
      <c r="A190" s="28" t="n"/>
      <c r="B190" s="46" t="n"/>
      <c r="C190" s="28" t="n"/>
      <c r="D190" s="28" t="n"/>
      <c r="E190" s="28" t="n"/>
      <c r="F190" s="28" t="n"/>
      <c r="G190" s="28" t="n"/>
      <c r="H190" s="28" t="n"/>
      <c r="I190" s="46" t="n"/>
      <c r="J190" s="28" t="n"/>
      <c r="K190" s="46" t="n"/>
      <c r="L190" s="28" t="n"/>
      <c r="M190" s="47" t="n"/>
      <c r="N190" s="47" t="n"/>
      <c r="O190" s="27">
        <f>IF(B190="","",IFERROR(IF(OR(J190="Closed",J190="Canceled"),MAX(0,K190-B190),MAX(0,TODAY()-B190)),0))</f>
        <v/>
      </c>
      <c r="P190" s="27">
        <f>IF(B190="","",IFERROR(IF(F190="Critical",'Dashboard'!$K$9,IF(F190="High",'Dashboard'!$K$10,IF(F190="Medium",'Dashboard'!$K$11,IF(F190="Low",'Dashboard'!$K$12,"")))),""))</f>
        <v/>
      </c>
      <c r="Q190" s="27">
        <f>IF(B190="","",IFERROR(IF(J190="Canceled","Canceled",IF(J190="Closed","Closed",IF(O190&gt;P190,"Overdue","On Track"))),"Check Data"))</f>
        <v/>
      </c>
      <c r="R190" s="28" t="n"/>
      <c r="S190" s="28" t="n"/>
    </row>
    <row r="191">
      <c r="A191" s="28" t="n"/>
      <c r="B191" s="46" t="n"/>
      <c r="C191" s="28" t="n"/>
      <c r="D191" s="28" t="n"/>
      <c r="E191" s="28" t="n"/>
      <c r="F191" s="28" t="n"/>
      <c r="G191" s="28" t="n"/>
      <c r="H191" s="28" t="n"/>
      <c r="I191" s="46" t="n"/>
      <c r="J191" s="28" t="n"/>
      <c r="K191" s="46" t="n"/>
      <c r="L191" s="28" t="n"/>
      <c r="M191" s="47" t="n"/>
      <c r="N191" s="47" t="n"/>
      <c r="O191" s="27">
        <f>IF(B191="","",IFERROR(IF(OR(J191="Closed",J191="Canceled"),MAX(0,K191-B191),MAX(0,TODAY()-B191)),0))</f>
        <v/>
      </c>
      <c r="P191" s="27">
        <f>IF(B191="","",IFERROR(IF(F191="Critical",'Dashboard'!$K$9,IF(F191="High",'Dashboard'!$K$10,IF(F191="Medium",'Dashboard'!$K$11,IF(F191="Low",'Dashboard'!$K$12,"")))),""))</f>
        <v/>
      </c>
      <c r="Q191" s="27">
        <f>IF(B191="","",IFERROR(IF(J191="Canceled","Canceled",IF(J191="Closed","Closed",IF(O191&gt;P191,"Overdue","On Track"))),"Check Data"))</f>
        <v/>
      </c>
      <c r="R191" s="28" t="n"/>
      <c r="S191" s="28" t="n"/>
    </row>
    <row r="192">
      <c r="A192" s="28" t="n"/>
      <c r="B192" s="46" t="n"/>
      <c r="C192" s="28" t="n"/>
      <c r="D192" s="28" t="n"/>
      <c r="E192" s="28" t="n"/>
      <c r="F192" s="28" t="n"/>
      <c r="G192" s="28" t="n"/>
      <c r="H192" s="28" t="n"/>
      <c r="I192" s="46" t="n"/>
      <c r="J192" s="28" t="n"/>
      <c r="K192" s="46" t="n"/>
      <c r="L192" s="28" t="n"/>
      <c r="M192" s="47" t="n"/>
      <c r="N192" s="47" t="n"/>
      <c r="O192" s="27">
        <f>IF(B192="","",IFERROR(IF(OR(J192="Closed",J192="Canceled"),MAX(0,K192-B192),MAX(0,TODAY()-B192)),0))</f>
        <v/>
      </c>
      <c r="P192" s="27">
        <f>IF(B192="","",IFERROR(IF(F192="Critical",'Dashboard'!$K$9,IF(F192="High",'Dashboard'!$K$10,IF(F192="Medium",'Dashboard'!$K$11,IF(F192="Low",'Dashboard'!$K$12,"")))),""))</f>
        <v/>
      </c>
      <c r="Q192" s="27">
        <f>IF(B192="","",IFERROR(IF(J192="Canceled","Canceled",IF(J192="Closed","Closed",IF(O192&gt;P192,"Overdue","On Track"))),"Check Data"))</f>
        <v/>
      </c>
      <c r="R192" s="28" t="n"/>
      <c r="S192" s="28" t="n"/>
    </row>
    <row r="193">
      <c r="A193" s="28" t="n"/>
      <c r="B193" s="46" t="n"/>
      <c r="C193" s="28" t="n"/>
      <c r="D193" s="28" t="n"/>
      <c r="E193" s="28" t="n"/>
      <c r="F193" s="28" t="n"/>
      <c r="G193" s="28" t="n"/>
      <c r="H193" s="28" t="n"/>
      <c r="I193" s="46" t="n"/>
      <c r="J193" s="28" t="n"/>
      <c r="K193" s="46" t="n"/>
      <c r="L193" s="28" t="n"/>
      <c r="M193" s="47" t="n"/>
      <c r="N193" s="47" t="n"/>
      <c r="O193" s="27">
        <f>IF(B193="","",IFERROR(IF(OR(J193="Closed",J193="Canceled"),MAX(0,K193-B193),MAX(0,TODAY()-B193)),0))</f>
        <v/>
      </c>
      <c r="P193" s="27">
        <f>IF(B193="","",IFERROR(IF(F193="Critical",'Dashboard'!$K$9,IF(F193="High",'Dashboard'!$K$10,IF(F193="Medium",'Dashboard'!$K$11,IF(F193="Low",'Dashboard'!$K$12,"")))),""))</f>
        <v/>
      </c>
      <c r="Q193" s="27">
        <f>IF(B193="","",IFERROR(IF(J193="Canceled","Canceled",IF(J193="Closed","Closed",IF(O193&gt;P193,"Overdue","On Track"))),"Check Data"))</f>
        <v/>
      </c>
      <c r="R193" s="28" t="n"/>
      <c r="S193" s="28" t="n"/>
    </row>
    <row r="194">
      <c r="A194" s="28" t="n"/>
      <c r="B194" s="46" t="n"/>
      <c r="C194" s="28" t="n"/>
      <c r="D194" s="28" t="n"/>
      <c r="E194" s="28" t="n"/>
      <c r="F194" s="28" t="n"/>
      <c r="G194" s="28" t="n"/>
      <c r="H194" s="28" t="n"/>
      <c r="I194" s="46" t="n"/>
      <c r="J194" s="28" t="n"/>
      <c r="K194" s="46" t="n"/>
      <c r="L194" s="28" t="n"/>
      <c r="M194" s="47" t="n"/>
      <c r="N194" s="47" t="n"/>
      <c r="O194" s="27">
        <f>IF(B194="","",IFERROR(IF(OR(J194="Closed",J194="Canceled"),MAX(0,K194-B194),MAX(0,TODAY()-B194)),0))</f>
        <v/>
      </c>
      <c r="P194" s="27">
        <f>IF(B194="","",IFERROR(IF(F194="Critical",'Dashboard'!$K$9,IF(F194="High",'Dashboard'!$K$10,IF(F194="Medium",'Dashboard'!$K$11,IF(F194="Low",'Dashboard'!$K$12,"")))),""))</f>
        <v/>
      </c>
      <c r="Q194" s="27">
        <f>IF(B194="","",IFERROR(IF(J194="Canceled","Canceled",IF(J194="Closed","Closed",IF(O194&gt;P194,"Overdue","On Track"))),"Check Data"))</f>
        <v/>
      </c>
      <c r="R194" s="28" t="n"/>
      <c r="S194" s="28" t="n"/>
    </row>
    <row r="195">
      <c r="A195" s="28" t="n"/>
      <c r="B195" s="46" t="n"/>
      <c r="C195" s="28" t="n"/>
      <c r="D195" s="28" t="n"/>
      <c r="E195" s="28" t="n"/>
      <c r="F195" s="28" t="n"/>
      <c r="G195" s="28" t="n"/>
      <c r="H195" s="28" t="n"/>
      <c r="I195" s="46" t="n"/>
      <c r="J195" s="28" t="n"/>
      <c r="K195" s="46" t="n"/>
      <c r="L195" s="28" t="n"/>
      <c r="M195" s="47" t="n"/>
      <c r="N195" s="47" t="n"/>
      <c r="O195" s="27">
        <f>IF(B195="","",IFERROR(IF(OR(J195="Closed",J195="Canceled"),MAX(0,K195-B195),MAX(0,TODAY()-B195)),0))</f>
        <v/>
      </c>
      <c r="P195" s="27">
        <f>IF(B195="","",IFERROR(IF(F195="Critical",'Dashboard'!$K$9,IF(F195="High",'Dashboard'!$K$10,IF(F195="Medium",'Dashboard'!$K$11,IF(F195="Low",'Dashboard'!$K$12,"")))),""))</f>
        <v/>
      </c>
      <c r="Q195" s="27">
        <f>IF(B195="","",IFERROR(IF(J195="Canceled","Canceled",IF(J195="Closed","Closed",IF(O195&gt;P195,"Overdue","On Track"))),"Check Data"))</f>
        <v/>
      </c>
      <c r="R195" s="28" t="n"/>
      <c r="S195" s="28" t="n"/>
    </row>
    <row r="196">
      <c r="A196" s="28" t="n"/>
      <c r="B196" s="46" t="n"/>
      <c r="C196" s="28" t="n"/>
      <c r="D196" s="28" t="n"/>
      <c r="E196" s="28" t="n"/>
      <c r="F196" s="28" t="n"/>
      <c r="G196" s="28" t="n"/>
      <c r="H196" s="28" t="n"/>
      <c r="I196" s="46" t="n"/>
      <c r="J196" s="28" t="n"/>
      <c r="K196" s="46" t="n"/>
      <c r="L196" s="28" t="n"/>
      <c r="M196" s="47" t="n"/>
      <c r="N196" s="47" t="n"/>
      <c r="O196" s="27">
        <f>IF(B196="","",IFERROR(IF(OR(J196="Closed",J196="Canceled"),MAX(0,K196-B196),MAX(0,TODAY()-B196)),0))</f>
        <v/>
      </c>
      <c r="P196" s="27">
        <f>IF(B196="","",IFERROR(IF(F196="Critical",'Dashboard'!$K$9,IF(F196="High",'Dashboard'!$K$10,IF(F196="Medium",'Dashboard'!$K$11,IF(F196="Low",'Dashboard'!$K$12,"")))),""))</f>
        <v/>
      </c>
      <c r="Q196" s="27">
        <f>IF(B196="","",IFERROR(IF(J196="Canceled","Canceled",IF(J196="Closed","Closed",IF(O196&gt;P196,"Overdue","On Track"))),"Check Data"))</f>
        <v/>
      </c>
      <c r="R196" s="28" t="n"/>
      <c r="S196" s="28" t="n"/>
    </row>
    <row r="197">
      <c r="A197" s="28" t="n"/>
      <c r="B197" s="46" t="n"/>
      <c r="C197" s="28" t="n"/>
      <c r="D197" s="28" t="n"/>
      <c r="E197" s="28" t="n"/>
      <c r="F197" s="28" t="n"/>
      <c r="G197" s="28" t="n"/>
      <c r="H197" s="28" t="n"/>
      <c r="I197" s="46" t="n"/>
      <c r="J197" s="28" t="n"/>
      <c r="K197" s="46" t="n"/>
      <c r="L197" s="28" t="n"/>
      <c r="M197" s="47" t="n"/>
      <c r="N197" s="47" t="n"/>
      <c r="O197" s="27">
        <f>IF(B197="","",IFERROR(IF(OR(J197="Closed",J197="Canceled"),MAX(0,K197-B197),MAX(0,TODAY()-B197)),0))</f>
        <v/>
      </c>
      <c r="P197" s="27">
        <f>IF(B197="","",IFERROR(IF(F197="Critical",'Dashboard'!$K$9,IF(F197="High",'Dashboard'!$K$10,IF(F197="Medium",'Dashboard'!$K$11,IF(F197="Low",'Dashboard'!$K$12,"")))),""))</f>
        <v/>
      </c>
      <c r="Q197" s="27">
        <f>IF(B197="","",IFERROR(IF(J197="Canceled","Canceled",IF(J197="Closed","Closed",IF(O197&gt;P197,"Overdue","On Track"))),"Check Data"))</f>
        <v/>
      </c>
      <c r="R197" s="28" t="n"/>
      <c r="S197" s="28" t="n"/>
    </row>
    <row r="198">
      <c r="A198" s="28" t="n"/>
      <c r="B198" s="46" t="n"/>
      <c r="C198" s="28" t="n"/>
      <c r="D198" s="28" t="n"/>
      <c r="E198" s="28" t="n"/>
      <c r="F198" s="28" t="n"/>
      <c r="G198" s="28" t="n"/>
      <c r="H198" s="28" t="n"/>
      <c r="I198" s="46" t="n"/>
      <c r="J198" s="28" t="n"/>
      <c r="K198" s="46" t="n"/>
      <c r="L198" s="28" t="n"/>
      <c r="M198" s="47" t="n"/>
      <c r="N198" s="47" t="n"/>
      <c r="O198" s="27">
        <f>IF(B198="","",IFERROR(IF(OR(J198="Closed",J198="Canceled"),MAX(0,K198-B198),MAX(0,TODAY()-B198)),0))</f>
        <v/>
      </c>
      <c r="P198" s="27">
        <f>IF(B198="","",IFERROR(IF(F198="Critical",'Dashboard'!$K$9,IF(F198="High",'Dashboard'!$K$10,IF(F198="Medium",'Dashboard'!$K$11,IF(F198="Low",'Dashboard'!$K$12,"")))),""))</f>
        <v/>
      </c>
      <c r="Q198" s="27">
        <f>IF(B198="","",IFERROR(IF(J198="Canceled","Canceled",IF(J198="Closed","Closed",IF(O198&gt;P198,"Overdue","On Track"))),"Check Data"))</f>
        <v/>
      </c>
      <c r="R198" s="28" t="n"/>
      <c r="S198" s="28" t="n"/>
    </row>
    <row r="199">
      <c r="A199" s="28" t="n"/>
      <c r="B199" s="46" t="n"/>
      <c r="C199" s="28" t="n"/>
      <c r="D199" s="28" t="n"/>
      <c r="E199" s="28" t="n"/>
      <c r="F199" s="28" t="n"/>
      <c r="G199" s="28" t="n"/>
      <c r="H199" s="28" t="n"/>
      <c r="I199" s="46" t="n"/>
      <c r="J199" s="28" t="n"/>
      <c r="K199" s="46" t="n"/>
      <c r="L199" s="28" t="n"/>
      <c r="M199" s="47" t="n"/>
      <c r="N199" s="47" t="n"/>
      <c r="O199" s="27">
        <f>IF(B199="","",IFERROR(IF(OR(J199="Closed",J199="Canceled"),MAX(0,K199-B199),MAX(0,TODAY()-B199)),0))</f>
        <v/>
      </c>
      <c r="P199" s="27">
        <f>IF(B199="","",IFERROR(IF(F199="Critical",'Dashboard'!$K$9,IF(F199="High",'Dashboard'!$K$10,IF(F199="Medium",'Dashboard'!$K$11,IF(F199="Low",'Dashboard'!$K$12,"")))),""))</f>
        <v/>
      </c>
      <c r="Q199" s="27">
        <f>IF(B199="","",IFERROR(IF(J199="Canceled","Canceled",IF(J199="Closed","Closed",IF(O199&gt;P199,"Overdue","On Track"))),"Check Data"))</f>
        <v/>
      </c>
      <c r="R199" s="28" t="n"/>
      <c r="S199" s="28" t="n"/>
    </row>
    <row r="200">
      <c r="A200" s="28" t="n"/>
      <c r="B200" s="46" t="n"/>
      <c r="C200" s="28" t="n"/>
      <c r="D200" s="28" t="n"/>
      <c r="E200" s="28" t="n"/>
      <c r="F200" s="28" t="n"/>
      <c r="G200" s="28" t="n"/>
      <c r="H200" s="28" t="n"/>
      <c r="I200" s="46" t="n"/>
      <c r="J200" s="28" t="n"/>
      <c r="K200" s="46" t="n"/>
      <c r="L200" s="28" t="n"/>
      <c r="M200" s="47" t="n"/>
      <c r="N200" s="47" t="n"/>
      <c r="O200" s="27">
        <f>IF(B200="","",IFERROR(IF(OR(J200="Closed",J200="Canceled"),MAX(0,K200-B200),MAX(0,TODAY()-B200)),0))</f>
        <v/>
      </c>
      <c r="P200" s="27">
        <f>IF(B200="","",IFERROR(IF(F200="Critical",'Dashboard'!$K$9,IF(F200="High",'Dashboard'!$K$10,IF(F200="Medium",'Dashboard'!$K$11,IF(F200="Low",'Dashboard'!$K$12,"")))),""))</f>
        <v/>
      </c>
      <c r="Q200" s="27">
        <f>IF(B200="","",IFERROR(IF(J200="Canceled","Canceled",IF(J200="Closed","Closed",IF(O200&gt;P200,"Overdue","On Track"))),"Check Data"))</f>
        <v/>
      </c>
      <c r="R200" s="28" t="n"/>
      <c r="S200" s="28" t="n"/>
    </row>
    <row r="201">
      <c r="A201" s="28" t="n"/>
      <c r="B201" s="46" t="n"/>
      <c r="C201" s="28" t="n"/>
      <c r="D201" s="28" t="n"/>
      <c r="E201" s="28" t="n"/>
      <c r="F201" s="28" t="n"/>
      <c r="G201" s="28" t="n"/>
      <c r="H201" s="28" t="n"/>
      <c r="I201" s="46" t="n"/>
      <c r="J201" s="28" t="n"/>
      <c r="K201" s="46" t="n"/>
      <c r="L201" s="28" t="n"/>
      <c r="M201" s="47" t="n"/>
      <c r="N201" s="47" t="n"/>
      <c r="O201" s="27">
        <f>IF(B201="","",IFERROR(IF(OR(J201="Closed",J201="Canceled"),MAX(0,K201-B201),MAX(0,TODAY()-B201)),0))</f>
        <v/>
      </c>
      <c r="P201" s="27">
        <f>IF(B201="","",IFERROR(IF(F201="Critical",'Dashboard'!$K$9,IF(F201="High",'Dashboard'!$K$10,IF(F201="Medium",'Dashboard'!$K$11,IF(F201="Low",'Dashboard'!$K$12,"")))),""))</f>
        <v/>
      </c>
      <c r="Q201" s="27">
        <f>IF(B201="","",IFERROR(IF(J201="Canceled","Canceled",IF(J201="Closed","Closed",IF(O201&gt;P201,"Overdue","On Track"))),"Check Data"))</f>
        <v/>
      </c>
      <c r="R201" s="28" t="n"/>
      <c r="S201" s="28" t="n"/>
    </row>
    <row r="202">
      <c r="A202" s="28" t="n"/>
      <c r="B202" s="46" t="n"/>
      <c r="C202" s="28" t="n"/>
      <c r="D202" s="28" t="n"/>
      <c r="E202" s="28" t="n"/>
      <c r="F202" s="28" t="n"/>
      <c r="G202" s="28" t="n"/>
      <c r="H202" s="28" t="n"/>
      <c r="I202" s="46" t="n"/>
      <c r="J202" s="28" t="n"/>
      <c r="K202" s="46" t="n"/>
      <c r="L202" s="28" t="n"/>
      <c r="M202" s="47" t="n"/>
      <c r="N202" s="47" t="n"/>
      <c r="O202" s="27">
        <f>IF(B202="","",IFERROR(IF(OR(J202="Closed",J202="Canceled"),MAX(0,K202-B202),MAX(0,TODAY()-B202)),0))</f>
        <v/>
      </c>
      <c r="P202" s="27">
        <f>IF(B202="","",IFERROR(IF(F202="Critical",'Dashboard'!$K$9,IF(F202="High",'Dashboard'!$K$10,IF(F202="Medium",'Dashboard'!$K$11,IF(F202="Low",'Dashboard'!$K$12,"")))),""))</f>
        <v/>
      </c>
      <c r="Q202" s="27">
        <f>IF(B202="","",IFERROR(IF(J202="Canceled","Canceled",IF(J202="Closed","Closed",IF(O202&gt;P202,"Overdue","On Track"))),"Check Data"))</f>
        <v/>
      </c>
      <c r="R202" s="28" t="n"/>
      <c r="S202" s="28" t="n"/>
    </row>
    <row r="203">
      <c r="A203" s="28" t="n"/>
      <c r="B203" s="46" t="n"/>
      <c r="C203" s="28" t="n"/>
      <c r="D203" s="28" t="n"/>
      <c r="E203" s="28" t="n"/>
      <c r="F203" s="28" t="n"/>
      <c r="G203" s="28" t="n"/>
      <c r="H203" s="28" t="n"/>
      <c r="I203" s="46" t="n"/>
      <c r="J203" s="28" t="n"/>
      <c r="K203" s="46" t="n"/>
      <c r="L203" s="28" t="n"/>
      <c r="M203" s="47" t="n"/>
      <c r="N203" s="47" t="n"/>
      <c r="O203" s="27">
        <f>IF(B203="","",IFERROR(IF(OR(J203="Closed",J203="Canceled"),MAX(0,K203-B203),MAX(0,TODAY()-B203)),0))</f>
        <v/>
      </c>
      <c r="P203" s="27">
        <f>IF(B203="","",IFERROR(IF(F203="Critical",'Dashboard'!$K$9,IF(F203="High",'Dashboard'!$K$10,IF(F203="Medium",'Dashboard'!$K$11,IF(F203="Low",'Dashboard'!$K$12,"")))),""))</f>
        <v/>
      </c>
      <c r="Q203" s="27">
        <f>IF(B203="","",IFERROR(IF(J203="Canceled","Canceled",IF(J203="Closed","Closed",IF(O203&gt;P203,"Overdue","On Track"))),"Check Data"))</f>
        <v/>
      </c>
      <c r="R203" s="28" t="n"/>
      <c r="S203" s="28" t="n"/>
    </row>
    <row r="204">
      <c r="A204" s="28" t="n"/>
      <c r="B204" s="46" t="n"/>
      <c r="C204" s="28" t="n"/>
      <c r="D204" s="28" t="n"/>
      <c r="E204" s="28" t="n"/>
      <c r="F204" s="28" t="n"/>
      <c r="G204" s="28" t="n"/>
      <c r="H204" s="28" t="n"/>
      <c r="I204" s="46" t="n"/>
      <c r="J204" s="28" t="n"/>
      <c r="K204" s="46" t="n"/>
      <c r="L204" s="28" t="n"/>
      <c r="M204" s="47" t="n"/>
      <c r="N204" s="47" t="n"/>
      <c r="O204" s="27">
        <f>IF(B204="","",IFERROR(IF(OR(J204="Closed",J204="Canceled"),MAX(0,K204-B204),MAX(0,TODAY()-B204)),0))</f>
        <v/>
      </c>
      <c r="P204" s="27">
        <f>IF(B204="","",IFERROR(IF(F204="Critical",'Dashboard'!$K$9,IF(F204="High",'Dashboard'!$K$10,IF(F204="Medium",'Dashboard'!$K$11,IF(F204="Low",'Dashboard'!$K$12,"")))),""))</f>
        <v/>
      </c>
      <c r="Q204" s="27">
        <f>IF(B204="","",IFERROR(IF(J204="Canceled","Canceled",IF(J204="Closed","Closed",IF(O204&gt;P204,"Overdue","On Track"))),"Check Data"))</f>
        <v/>
      </c>
      <c r="R204" s="28" t="n"/>
      <c r="S204" s="28" t="n"/>
    </row>
  </sheetData>
  <mergeCells count="2">
    <mergeCell ref="A2:L2"/>
    <mergeCell ref="A1:H1"/>
  </mergeCells>
  <conditionalFormatting sqref="F5:F204">
    <cfRule type="expression" priority="1" dxfId="0">
      <formula>F5="Critical"</formula>
    </cfRule>
    <cfRule type="expression" priority="2" dxfId="3">
      <formula>F5="High"</formula>
    </cfRule>
    <cfRule type="expression" priority="3" dxfId="2">
      <formula>F5="Medium"</formula>
    </cfRule>
    <cfRule type="expression" priority="4" dxfId="4">
      <formula>F5="Low"</formula>
    </cfRule>
  </conditionalFormatting>
  <conditionalFormatting sqref="Q5:Q204">
    <cfRule type="expression" priority="5" dxfId="0">
      <formula>Q5="Overdue"</formula>
    </cfRule>
    <cfRule type="expression" priority="6" dxfId="1">
      <formula>Q5="On Track"</formula>
    </cfRule>
  </conditionalFormatting>
  <conditionalFormatting sqref="A5:S204">
    <cfRule type="expression" priority="7" dxfId="7">
      <formula>$J5="Closed"</formula>
    </cfRule>
  </conditionalFormatting>
  <conditionalFormatting sqref="L5:L204">
    <cfRule type="expression" priority="8" dxfId="2">
      <formula>L5="Yes"</formula>
    </cfRule>
  </conditionalFormatting>
  <conditionalFormatting sqref="K5:K204">
    <cfRule type="expression" priority="9" dxfId="0">
      <formula>AND($J5="Closed",$K5="")</formula>
    </cfRule>
    <cfRule type="expression" priority="10" dxfId="0">
      <formula>AND(OR($J5="Open",$J5="In Progress"),$K5&lt;&gt;"")</formula>
    </cfRule>
  </conditionalFormatting>
  <conditionalFormatting sqref="I5:I204">
    <cfRule type="expression" priority="11" dxfId="6">
      <formula>AND($I5&lt;&gt;"",$B5&lt;&gt;"",$I5&lt;$B5)</formula>
    </cfRule>
  </conditionalFormatting>
  <conditionalFormatting sqref="N5:N204">
    <cfRule type="expression" priority="12" dxfId="2">
      <formula>AND($N5&lt;&gt;"",$M5&lt;&gt;"",$N5&gt;$M5)</formula>
    </cfRule>
  </conditionalFormatting>
  <conditionalFormatting sqref="A5:A204">
    <cfRule type="expression" priority="13" dxfId="0">
      <formula>AND(A5&lt;&gt;"",COUNTIF($A$5:$A$204,A5)&gt;1)</formula>
    </cfRule>
    <cfRule type="expression" priority="14" dxfId="6">
      <formula>AND(A5="",COUNTA(B5:S5)&gt;0)</formula>
    </cfRule>
  </conditionalFormatting>
  <dataValidations count="9">
    <dataValidation sqref="C5:C204" showDropDown="0" showInputMessage="0" showErrorMessage="1" allowBlank="0" errorTitle="Invalid Entry" error="" promptTitle="" prompt="" type="list">
      <formula1>"Front Office,Housekeeping,Maintenance,Food &amp; Beverage,Management,Security"</formula1>
    </dataValidation>
    <dataValidation sqref="E5:E204" showDropDown="0" showInputMessage="0" showErrorMessage="1" allowBlank="0" errorTitle="Invalid Entry" error="" promptTitle="" prompt="" type="list">
      <formula1>"Guest Request,Guest Complaint,Room Maintenance,Public Area Maintenance,Housekeeping,Technology,Food &amp; Beverage,Safety Concern,Vendor Follow-Up,Administrative"</formula1>
    </dataValidation>
    <dataValidation sqref="F5:F204" showDropDown="0" showInputMessage="0" showErrorMessage="1" allowBlank="0" errorTitle="Invalid Entry" error="" promptTitle="" prompt="" type="list">
      <formula1>"Critical,High,Medium,Low"</formula1>
    </dataValidation>
    <dataValidation sqref="J5:J204" showDropDown="0" showInputMessage="0" showErrorMessage="1" allowBlank="0" errorTitle="Invalid Entry" error="" promptTitle="" prompt="" type="list">
      <formula1>"Open,In Progress,Waiting on Vendor,Waiting on Guest,Closed,Canceled"</formula1>
    </dataValidation>
    <dataValidation sqref="L5:L204" showDropDown="0" showInputMessage="0" showErrorMessage="1" allowBlank="0" errorTitle="Invalid Entry" error="" promptTitle="" prompt="" type="list">
      <formula1>"Yes,No"</formula1>
    </dataValidation>
    <dataValidation sqref="B5:B204" showDropDown="0" showInputMessage="0" showErrorMessage="1" allowBlank="0" errorTitle="Invalid Entry" error="" promptTitle="" prompt="" type="date" operator="between">
      <formula1>DATE(2026,1,1)</formula1>
      <formula2>DATE(2030,12,31)</formula2>
    </dataValidation>
    <dataValidation sqref="I5:I204" showDropDown="0" showInputMessage="0" showErrorMessage="1" allowBlank="0" errorTitle="Invalid Entry" error="" promptTitle="" prompt="" type="date" operator="between">
      <formula1>DATE(2026,1,1)</formula1>
      <formula2>DATE(2030,12,31)</formula2>
    </dataValidation>
    <dataValidation sqref="K5:K204" showDropDown="0" showInputMessage="0" showErrorMessage="1" allowBlank="0" errorTitle="Invalid Entry" error="" promptTitle="" prompt="" type="date" operator="between">
      <formula1>DATE(2026,1,1)</formula1>
      <formula2>DATE(2030,12,31)</formula2>
    </dataValidation>
    <dataValidation sqref="M5:N204" showDropDown="0" showInputMessage="0" showErrorMessage="1" allowBlank="0" errorTitle="Invalid Entry" error="" promptTitle="" prompt="" type="decimal" operator="between">
      <formula1>0</formula1>
      <formula2>1000000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44"/>
  <sheetViews>
    <sheetView showGridLines="0" zoomScale="70" zoomScaleNormal="7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>
      <c r="A1" s="1" t="inlineStr">
        <is>
          <t>Boutique Hotel Operations Workbook Instructions</t>
        </is>
      </c>
    </row>
    <row r="3">
      <c r="A3" s="34" t="inlineStr">
        <is>
          <t>Workbook Overview</t>
        </is>
      </c>
    </row>
    <row r="4" ht="30" customHeight="1">
      <c r="A4" s="35" t="inlineStr">
        <is>
          <t>This workbook helps a boutique hotel team record daily room, revenue, labor, and guest-service activity.</t>
        </is>
      </c>
      <c r="B4" s="52" t="n"/>
      <c r="C4" s="52" t="n"/>
      <c r="D4" s="52" t="n"/>
      <c r="E4" s="52" t="n"/>
      <c r="F4" s="53" t="n"/>
    </row>
    <row r="5" ht="30" customHeight="1">
      <c r="A5" s="35" t="inlineStr">
        <is>
          <t>Use the Dashboard to compare actual performance with editable operating targets, monitor open and overdue issues, and review trends for management meetings and shift handoffs.</t>
        </is>
      </c>
      <c r="B5" s="52" t="n"/>
      <c r="C5" s="52" t="n"/>
      <c r="D5" s="52" t="n"/>
      <c r="E5" s="52" t="n"/>
      <c r="F5" s="53" t="n"/>
    </row>
    <row r="7">
      <c r="A7" s="34" t="inlineStr">
        <is>
          <t>Recommended Daily Workflow</t>
        </is>
      </c>
    </row>
    <row r="8" ht="30" customHeight="1">
      <c r="A8" s="35" t="inlineStr">
        <is>
          <t>1. Enter or review the day's room inventory and occupied-room counts.</t>
        </is>
      </c>
      <c r="B8" s="52" t="n"/>
      <c r="C8" s="52" t="n"/>
      <c r="D8" s="52" t="n"/>
      <c r="E8" s="52" t="n"/>
      <c r="F8" s="53" t="n"/>
    </row>
    <row r="9" ht="30" customHeight="1">
      <c r="A9" s="35" t="inlineStr">
        <is>
          <t>2. Enter revenue totals from the property's approved daily reports.</t>
        </is>
      </c>
      <c r="B9" s="52" t="n"/>
      <c r="C9" s="52" t="n"/>
      <c r="D9" s="52" t="n"/>
      <c r="E9" s="52" t="n"/>
      <c r="F9" s="53" t="n"/>
    </row>
    <row r="10" ht="30" customHeight="1">
      <c r="A10" s="35" t="inlineStr">
        <is>
          <t>3. Enter labor hours and total labor cost from available internal records.</t>
        </is>
      </c>
      <c r="B10" s="52" t="n"/>
      <c r="C10" s="52" t="n"/>
      <c r="D10" s="52" t="n"/>
      <c r="E10" s="52" t="n"/>
      <c r="F10" s="53" t="n"/>
    </row>
    <row r="11" ht="30" customHeight="1">
      <c r="A11" s="35" t="inlineStr">
        <is>
          <t>4. Record guest complaints, service recovery cost, and survey results.</t>
        </is>
      </c>
      <c r="B11" s="52" t="n"/>
      <c r="C11" s="52" t="n"/>
      <c r="D11" s="52" t="n"/>
      <c r="E11" s="52" t="n"/>
      <c r="F11" s="53" t="n"/>
    </row>
    <row r="12" ht="30" customHeight="1">
      <c r="A12" s="35" t="inlineStr">
        <is>
          <t>5. Review the Daily Operations Check column.</t>
        </is>
      </c>
      <c r="B12" s="52" t="n"/>
      <c r="C12" s="52" t="n"/>
      <c r="D12" s="52" t="n"/>
      <c r="E12" s="52" t="n"/>
      <c r="F12" s="53" t="n"/>
    </row>
    <row r="13" ht="30" customHeight="1">
      <c r="A13" s="35" t="inlineStr">
        <is>
          <t>6. Add new operational issues or tasks to the Issues &amp; Tasks log.</t>
        </is>
      </c>
      <c r="B13" s="52" t="n"/>
      <c r="C13" s="52" t="n"/>
      <c r="D13" s="52" t="n"/>
      <c r="E13" s="52" t="n"/>
      <c r="F13" s="53" t="n"/>
    </row>
    <row r="14" ht="30" customHeight="1">
      <c r="A14" s="35" t="inlineStr">
        <is>
          <t>7. Update issue status, costs, closed dates, and resolution notes.</t>
        </is>
      </c>
      <c r="B14" s="52" t="n"/>
      <c r="C14" s="52" t="n"/>
      <c r="D14" s="52" t="n"/>
      <c r="E14" s="52" t="n"/>
      <c r="F14" s="53" t="n"/>
    </row>
    <row r="15" ht="30" customHeight="1">
      <c r="A15" s="35" t="inlineStr">
        <is>
          <t>8. Review Dashboard filters, KPIs, target comparisons, and overdue items.</t>
        </is>
      </c>
      <c r="B15" s="52" t="n"/>
      <c r="C15" s="52" t="n"/>
      <c r="D15" s="52" t="n"/>
      <c r="E15" s="52" t="n"/>
      <c r="F15" s="53" t="n"/>
    </row>
    <row r="17">
      <c r="A17" s="34" t="inlineStr">
        <is>
          <t>Data Entry Guidance</t>
        </is>
      </c>
    </row>
    <row r="18" ht="30" customHeight="1">
      <c r="A18" s="35" t="inlineStr">
        <is>
          <t>Blue cells and blue table columns are intended for manual entry. Gray columns contain formulas and should not be overwritten.</t>
        </is>
      </c>
      <c r="B18" s="52" t="n"/>
      <c r="C18" s="52" t="n"/>
      <c r="D18" s="52" t="n"/>
      <c r="E18" s="52" t="n"/>
      <c r="F18" s="53" t="n"/>
    </row>
    <row r="19" ht="30" customHeight="1">
      <c r="A19" s="35" t="inlineStr">
        <is>
          <t>Enter one Daily Operations row per business date and use one unique Issue ID per issue or task.</t>
        </is>
      </c>
      <c r="B19" s="52" t="n"/>
      <c r="C19" s="52" t="n"/>
      <c r="D19" s="52" t="n"/>
      <c r="E19" s="52" t="n"/>
      <c r="F19" s="53" t="n"/>
    </row>
    <row r="20" ht="30" customHeight="1">
      <c r="A20" s="35" t="inlineStr">
        <is>
          <t>Leave Closed Date blank until an item is closed or canceled.</t>
        </is>
      </c>
      <c r="B20" s="52" t="n"/>
      <c r="C20" s="52" t="n"/>
      <c r="D20" s="52" t="n"/>
      <c r="E20" s="52" t="n"/>
      <c r="F20" s="53" t="n"/>
    </row>
    <row r="21" ht="30" customHeight="1">
      <c r="A21" s="35" t="inlineStr">
        <is>
          <t>Enter monetary amounts before taxes only if that matches the property's internal reporting practice; use one consistent basis throughout the workbook.</t>
        </is>
      </c>
      <c r="B21" s="52" t="n"/>
      <c r="C21" s="52" t="n"/>
      <c r="D21" s="52" t="n"/>
      <c r="E21" s="52" t="n"/>
      <c r="F21" s="53" t="n"/>
    </row>
    <row r="22" ht="30" customHeight="1">
      <c r="A22" s="35" t="inlineStr">
        <is>
          <t>Source Report Reference is optional and is for manually noting a report, packet, case, or work-order identifier.</t>
        </is>
      </c>
      <c r="B22" s="52" t="n"/>
      <c r="C22" s="52" t="n"/>
      <c r="D22" s="52" t="n"/>
      <c r="E22" s="52" t="n"/>
      <c r="F22" s="53" t="n"/>
    </row>
    <row r="23" ht="30" customHeight="1">
      <c r="A23" s="35" t="inlineStr">
        <is>
          <t>The workbook does not perform automated system imports.</t>
        </is>
      </c>
      <c r="B23" s="52" t="n"/>
      <c r="C23" s="52" t="n"/>
      <c r="D23" s="52" t="n"/>
      <c r="E23" s="52" t="n"/>
      <c r="F23" s="53" t="n"/>
    </row>
    <row r="25">
      <c r="A25" s="34" t="inlineStr">
        <is>
          <t>Metric Definitions</t>
        </is>
      </c>
    </row>
    <row r="26" ht="30" customHeight="1">
      <c r="A26" s="35" t="inlineStr">
        <is>
          <t>Sellable Rooms: Physical Rooms minus Out-of-Order Rooms.</t>
        </is>
      </c>
      <c r="B26" s="52" t="n"/>
      <c r="C26" s="52" t="n"/>
      <c r="D26" s="52" t="n"/>
      <c r="E26" s="52" t="n"/>
      <c r="F26" s="53" t="n"/>
    </row>
    <row r="27" ht="30" customHeight="1">
      <c r="A27" s="35" t="inlineStr">
        <is>
          <t>Occupancy: Occupied Rooms divided by Sellable Rooms.</t>
        </is>
      </c>
      <c r="B27" s="52" t="n"/>
      <c r="C27" s="52" t="n"/>
      <c r="D27" s="52" t="n"/>
      <c r="E27" s="52" t="n"/>
      <c r="F27" s="53" t="n"/>
    </row>
    <row r="28" ht="30" customHeight="1">
      <c r="A28" s="35" t="inlineStr">
        <is>
          <t>ADR: Room Revenue divided by Occupied Rooms.</t>
        </is>
      </c>
      <c r="B28" s="52" t="n"/>
      <c r="C28" s="52" t="n"/>
      <c r="D28" s="52" t="n"/>
      <c r="E28" s="52" t="n"/>
      <c r="F28" s="53" t="n"/>
    </row>
    <row r="29" ht="30" customHeight="1">
      <c r="A29" s="35" t="inlineStr">
        <is>
          <t>RevPAR: Room Revenue divided by Sellable Rooms.</t>
        </is>
      </c>
      <c r="B29" s="52" t="n"/>
      <c r="C29" s="52" t="n"/>
      <c r="D29" s="52" t="n"/>
      <c r="E29" s="52" t="n"/>
      <c r="F29" s="53" t="n"/>
    </row>
    <row r="30" ht="30" customHeight="1">
      <c r="A30" s="35" t="inlineStr">
        <is>
          <t>Total Revenue: Room Revenue plus Food &amp; Beverage Revenue plus Other Revenue.</t>
        </is>
      </c>
      <c r="B30" s="52" t="n"/>
      <c r="C30" s="52" t="n"/>
      <c r="D30" s="52" t="n"/>
      <c r="E30" s="52" t="n"/>
      <c r="F30" s="53" t="n"/>
    </row>
    <row r="31" ht="30" customHeight="1">
      <c r="A31" s="35" t="inlineStr">
        <is>
          <t>Labor Cost %: Total Labor Cost divided by Total Revenue.</t>
        </is>
      </c>
      <c r="B31" s="52" t="n"/>
      <c r="C31" s="52" t="n"/>
      <c r="D31" s="52" t="n"/>
      <c r="E31" s="52" t="n"/>
      <c r="F31" s="53" t="n"/>
    </row>
    <row r="32" ht="30" customHeight="1">
      <c r="A32" s="35" t="inlineStr">
        <is>
          <t>Housekeeping Productivity: Rooms Cleaned divided by Housekeeping Labor Hours.</t>
        </is>
      </c>
      <c r="B32" s="52" t="n"/>
      <c r="C32" s="52" t="n"/>
      <c r="D32" s="52" t="n"/>
      <c r="E32" s="52" t="n"/>
      <c r="F32" s="53" t="n"/>
    </row>
    <row r="33" ht="30" customHeight="1">
      <c r="A33" s="35" t="inlineStr">
        <is>
          <t>Aging Days: Days between Opened Date and Closed Date, or between Opened Date and today for unresolved items.</t>
        </is>
      </c>
      <c r="B33" s="52" t="n"/>
      <c r="C33" s="52" t="n"/>
      <c r="D33" s="52" t="n"/>
      <c r="E33" s="52" t="n"/>
      <c r="F33" s="53" t="n"/>
    </row>
    <row r="34" ht="30" customHeight="1">
      <c r="A34" s="35" t="inlineStr">
        <is>
          <t>Overdue: An unresolved issue whose Aging Days exceed the editable target for its priority.</t>
        </is>
      </c>
      <c r="B34" s="52" t="n"/>
      <c r="C34" s="52" t="n"/>
      <c r="D34" s="52" t="n"/>
      <c r="E34" s="52" t="n"/>
      <c r="F34" s="53" t="n"/>
    </row>
    <row r="36">
      <c r="A36" s="34" t="inlineStr">
        <is>
          <t>Assumption Guidance</t>
        </is>
      </c>
    </row>
    <row r="37" ht="30" customHeight="1">
      <c r="A37" s="35" t="inlineStr">
        <is>
          <t>All Dashboard assumptions are editable property management targets. They are not legal requirements, brand standards, labor rules, or compliance guarantees.</t>
        </is>
      </c>
      <c r="B37" s="52" t="n"/>
      <c r="C37" s="52" t="n"/>
      <c r="D37" s="52" t="n"/>
      <c r="E37" s="52" t="n"/>
      <c r="F37" s="53" t="n"/>
    </row>
    <row r="38" ht="30" customHeight="1">
      <c r="A38" s="35" t="inlineStr">
        <is>
          <t>SLA Status is an internal operational target indicator only and is not a contractual or legal service-level obligation.</t>
        </is>
      </c>
      <c r="B38" s="52" t="n"/>
      <c r="C38" s="52" t="n"/>
      <c r="D38" s="52" t="n"/>
      <c r="E38" s="52" t="n"/>
      <c r="F38" s="53" t="n"/>
    </row>
    <row r="40">
      <c r="A40" s="34" t="inlineStr">
        <is>
          <t>Workbook Maintenance</t>
        </is>
      </c>
    </row>
    <row r="41" ht="30" customHeight="1">
      <c r="A41" s="35" t="inlineStr">
        <is>
          <t>Add new records within the prepared table rows and preserve formulas in calculated columns.</t>
        </is>
      </c>
      <c r="B41" s="52" t="n"/>
      <c r="C41" s="52" t="n"/>
      <c r="D41" s="52" t="n"/>
      <c r="E41" s="52" t="n"/>
      <c r="F41" s="53" t="n"/>
    </row>
    <row r="42" ht="30" customHeight="1">
      <c r="A42" s="35" t="inlineStr">
        <is>
          <t>Update Dashboard reporting dates as needed and review duplicate dates and duplicate Issue IDs.</t>
        </is>
      </c>
      <c r="B42" s="52" t="n"/>
      <c r="C42" s="52" t="n"/>
      <c r="D42" s="52" t="n"/>
      <c r="E42" s="52" t="n"/>
      <c r="F42" s="53" t="n"/>
    </row>
    <row r="43" ht="30" customHeight="1">
      <c r="A43" s="35" t="inlineStr">
        <is>
          <t>Save a clean copy before clearing sample records.</t>
        </is>
      </c>
      <c r="B43" s="52" t="n"/>
      <c r="C43" s="52" t="n"/>
      <c r="D43" s="52" t="n"/>
      <c r="E43" s="52" t="n"/>
      <c r="F43" s="53" t="n"/>
    </row>
    <row r="44" ht="30" customHeight="1">
      <c r="A44" s="35" t="inlineStr">
        <is>
          <t>Replace sample data only after confirming formulas and validations remain intact.</t>
        </is>
      </c>
      <c r="B44" s="52" t="n"/>
      <c r="C44" s="52" t="n"/>
      <c r="D44" s="52" t="n"/>
      <c r="E44" s="52" t="n"/>
      <c r="F44" s="53" t="n"/>
    </row>
  </sheetData>
  <mergeCells count="38">
    <mergeCell ref="A41:F41"/>
    <mergeCell ref="A37:F37"/>
    <mergeCell ref="A27:F27"/>
    <mergeCell ref="A12:F12"/>
    <mergeCell ref="A18:F18"/>
    <mergeCell ref="A3:F3"/>
    <mergeCell ref="A26:F26"/>
    <mergeCell ref="A21:F21"/>
    <mergeCell ref="A33:F33"/>
    <mergeCell ref="A42:F42"/>
    <mergeCell ref="A14:F14"/>
    <mergeCell ref="A5:F5"/>
    <mergeCell ref="A23:F23"/>
    <mergeCell ref="A32:F32"/>
    <mergeCell ref="A8:F8"/>
    <mergeCell ref="A22:F22"/>
    <mergeCell ref="A17:F17"/>
    <mergeCell ref="A4:F4"/>
    <mergeCell ref="A20:F20"/>
    <mergeCell ref="A29:F29"/>
    <mergeCell ref="A43:F43"/>
    <mergeCell ref="A38:F38"/>
    <mergeCell ref="A10:F10"/>
    <mergeCell ref="A28:F28"/>
    <mergeCell ref="A13:F13"/>
    <mergeCell ref="A19:F19"/>
    <mergeCell ref="A44:F44"/>
    <mergeCell ref="A9:F9"/>
    <mergeCell ref="A31:F31"/>
    <mergeCell ref="A34:F34"/>
    <mergeCell ref="A40:F40"/>
    <mergeCell ref="A30:F30"/>
    <mergeCell ref="A15:F15"/>
    <mergeCell ref="A11:F11"/>
    <mergeCell ref="A36:F36"/>
    <mergeCell ref="A1:F1"/>
    <mergeCell ref="A7:F7"/>
    <mergeCell ref="A25:F2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2026-09-06T04:16:26Z</dcterms:created>
  <dcterms:modified xmlns:dcterms="http://purl.org/dc/terms/" xmlns:xsi="http://www.w3.org/2001/XMLSchema-instance" xsi:type="dcterms:W3CDTF">2026-09-06T04:16:29+00:00Z</dcterms:modified>
</cp:coreProperties>
</file>